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errera\Desktop\INFORMES  ENVIADOS\"/>
    </mc:Choice>
  </mc:AlternateContent>
  <xr:revisionPtr revIDLastSave="0" documentId="8_{F67F3598-DAA8-4CD8-96DC-99DB4191F5E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abla de valoración" sheetId="2" r:id="rId1"/>
    <sheet name="Mapa de riesgos C.I. contable" sheetId="1" r:id="rId2"/>
  </sheets>
  <externalReferences>
    <externalReference r:id="rId3"/>
  </externalReferences>
  <definedNames>
    <definedName name="FUENTE" localSheetId="1">#REF!</definedName>
    <definedName name="FUENTE">#REF!</definedName>
    <definedName name="Hoja_1_de_1" localSheetId="1">#REF!</definedName>
    <definedName name="Hoja_1_de_1">#REF!</definedName>
    <definedName name="hojka" comment="criterios">#REF!</definedName>
    <definedName name="listado" comment="criterios" localSheetId="1">#REF!</definedName>
    <definedName name="listado" comment="criterios">#REF!</definedName>
    <definedName name="listado1" comment="criterios" localSheetId="1">#REF!</definedName>
    <definedName name="listado1" comment="criterios">#REF!</definedName>
    <definedName name="listadoGMP" comment="criterios" localSheetId="1">#REF!</definedName>
    <definedName name="listadoGMP" comment="criterios">#REF!</definedName>
    <definedName name="MATRIZ_RAM" localSheetId="1">#REF!</definedName>
    <definedName name="MATRIZ_RAM">#REF!</definedName>
    <definedName name="mENSUAL" localSheetId="1">#REF!</definedName>
    <definedName name="mENSUAL">#REF!</definedName>
    <definedName name="VALORACION_RAM" localSheetId="1">#REF!</definedName>
    <definedName name="VALORACION_RAM">#REF!</definedName>
    <definedName name="Valoracion_RAMVAL" localSheetId="1">#REF!</definedName>
    <definedName name="Valoracion_RAM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H13" i="1"/>
  <c r="J11" i="1"/>
  <c r="H11" i="1"/>
  <c r="J10" i="1"/>
  <c r="H10" i="1"/>
  <c r="J9" i="1"/>
  <c r="H9" i="1"/>
  <c r="J8" i="1"/>
  <c r="H8" i="1"/>
  <c r="K11" i="1" l="1"/>
  <c r="L11" i="1" s="1"/>
  <c r="M11" i="1" s="1"/>
  <c r="K8" i="1"/>
  <c r="K10" i="1"/>
  <c r="L10" i="1" s="1"/>
  <c r="M10" i="1" s="1"/>
  <c r="K9" i="1"/>
  <c r="K14" i="1"/>
  <c r="U14" i="1" s="1"/>
  <c r="K15" i="1"/>
  <c r="U15" i="1" s="1"/>
  <c r="K16" i="1"/>
  <c r="U16" i="1" s="1"/>
  <c r="K17" i="1"/>
  <c r="U17" i="1" s="1"/>
  <c r="K18" i="1"/>
  <c r="U18" i="1" s="1"/>
  <c r="K19" i="1"/>
  <c r="U19" i="1" s="1"/>
  <c r="K20" i="1"/>
  <c r="U20" i="1" s="1"/>
  <c r="K21" i="1"/>
  <c r="U21" i="1" s="1"/>
  <c r="K22" i="1"/>
  <c r="U22" i="1" s="1"/>
  <c r="K23" i="1"/>
  <c r="U23" i="1" s="1"/>
  <c r="K24" i="1"/>
  <c r="U24" i="1" s="1"/>
  <c r="K25" i="1"/>
  <c r="U25" i="1" s="1"/>
  <c r="K26" i="1"/>
  <c r="U26" i="1" s="1"/>
  <c r="K27" i="1"/>
  <c r="U27" i="1" s="1"/>
  <c r="K28" i="1"/>
  <c r="U28" i="1" s="1"/>
  <c r="K29" i="1"/>
  <c r="U29" i="1" s="1"/>
  <c r="K30" i="1"/>
  <c r="U30" i="1" s="1"/>
  <c r="K31" i="1"/>
  <c r="U31" i="1" s="1"/>
  <c r="K32" i="1"/>
  <c r="U32" i="1" s="1"/>
  <c r="K33" i="1"/>
  <c r="U33" i="1" s="1"/>
  <c r="K34" i="1"/>
  <c r="U34" i="1" s="1"/>
  <c r="U11" i="1"/>
  <c r="V11" i="1" s="1"/>
  <c r="W11" i="1" s="1"/>
  <c r="L8" i="1" l="1"/>
  <c r="M8" i="1" s="1"/>
  <c r="U8" i="1"/>
  <c r="V8" i="1" s="1"/>
  <c r="W8" i="1" s="1"/>
  <c r="U10" i="1"/>
  <c r="W10" i="1" l="1"/>
  <c r="V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<sst xmlns="http://schemas.openxmlformats.org/spreadsheetml/2006/main" count="172" uniqueCount="97">
  <si>
    <t xml:space="preserve">Mapa de riesgo </t>
  </si>
  <si>
    <t xml:space="preserve">Hospital San Jerónimo de Montería </t>
  </si>
  <si>
    <t>Nombre del área / proceso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</si>
  <si>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</si>
  <si>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</si>
  <si>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</si>
  <si>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</si>
  <si>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</si>
  <si>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</si>
  <si>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</si>
  <si>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</si>
  <si>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Riesgo absoluto</t>
  </si>
  <si>
    <t>Existe control?</t>
  </si>
  <si>
    <t>Control documentado</t>
  </si>
  <si>
    <t>Valoración control</t>
  </si>
  <si>
    <t>Descripción del control</t>
  </si>
  <si>
    <t>Frecuencia del control</t>
  </si>
  <si>
    <t xml:space="preserve">Responsable </t>
  </si>
  <si>
    <t>Riesgo Residual</t>
  </si>
  <si>
    <t>Tratamiento</t>
  </si>
  <si>
    <t>Prob/ Frec</t>
  </si>
  <si>
    <t>Valor</t>
  </si>
  <si>
    <t>Impact/ Gravedad</t>
  </si>
  <si>
    <t>Valor Nivel</t>
  </si>
  <si>
    <t xml:space="preserve">Nivel </t>
  </si>
  <si>
    <t>Baja</t>
  </si>
  <si>
    <t>Catastrófico</t>
  </si>
  <si>
    <t>SI</t>
  </si>
  <si>
    <t>NO</t>
  </si>
  <si>
    <t>Alta</t>
  </si>
  <si>
    <t>Media</t>
  </si>
  <si>
    <t>Leve</t>
  </si>
  <si>
    <t>Moderado</t>
  </si>
  <si>
    <t>Probabilidad</t>
  </si>
  <si>
    <t>Impacto</t>
  </si>
  <si>
    <t>Evitar el riesgo</t>
  </si>
  <si>
    <t>Reducir el riesgo</t>
  </si>
  <si>
    <t>Riesgp operativo</t>
  </si>
  <si>
    <t>Compartir el riesgo</t>
  </si>
  <si>
    <t>Riesgo de imagen</t>
  </si>
  <si>
    <t>Transferir el riesgo</t>
  </si>
  <si>
    <t>Riesgo de cumplimiento</t>
  </si>
  <si>
    <t>Asumir el riesgo</t>
  </si>
  <si>
    <t>Riesgo de tecnología</t>
  </si>
  <si>
    <t>Riesgo estratégico</t>
  </si>
  <si>
    <t>Riesgo de corrupción</t>
  </si>
  <si>
    <t>Riesgo financiero</t>
  </si>
  <si>
    <t xml:space="preserve">VALORACIÓN DE LA FRECUENCIA DE LOS RIESGOS </t>
  </si>
  <si>
    <t>Frecuencia- probailidad</t>
  </si>
  <si>
    <t xml:space="preserve">Calificación </t>
  </si>
  <si>
    <t>Valoración</t>
  </si>
  <si>
    <t>Valoración riesgo inherente</t>
  </si>
  <si>
    <t>Inherente</t>
  </si>
  <si>
    <t>Menor o igual a 5</t>
  </si>
  <si>
    <t>Aceptable</t>
  </si>
  <si>
    <t>VALORACIÓN DE IMPACTO DE LOS RIESGOS</t>
  </si>
  <si>
    <t>Mayor o igual a 5 y menor o igual  a 10</t>
  </si>
  <si>
    <t>Tolerable</t>
  </si>
  <si>
    <t>Gravedad- impacto</t>
  </si>
  <si>
    <t>Calificación</t>
  </si>
  <si>
    <t>Mayor o igual a 10 y menor o igual 20</t>
  </si>
  <si>
    <t>Mayor o igual a 30 y menor o igual a 40</t>
  </si>
  <si>
    <t>Importante</t>
  </si>
  <si>
    <t>Mayor a 40</t>
  </si>
  <si>
    <t>Inaceptable</t>
  </si>
  <si>
    <t>NIVEL RIESGO INHERENTE</t>
  </si>
  <si>
    <t>Probabilidad * impacto</t>
  </si>
  <si>
    <t xml:space="preserve">Valoración </t>
  </si>
  <si>
    <t>Imcumplimiento en las funciones.</t>
  </si>
  <si>
    <t xml:space="preserve">Posibles sanciones. </t>
  </si>
  <si>
    <t>Elaboración y aprobación del plan de auditorias.</t>
  </si>
  <si>
    <t xml:space="preserve">Control interno contable/ Gerencia. </t>
  </si>
  <si>
    <t>Semestral</t>
  </si>
  <si>
    <t xml:space="preserve">No alcance de los objetivos propuestos y metas a lograr. </t>
  </si>
  <si>
    <t xml:space="preserve">Verificación mensual de las actividades incluidas en el plan de auditorias. </t>
  </si>
  <si>
    <t>Mensual</t>
  </si>
  <si>
    <t>Control interno contable</t>
  </si>
  <si>
    <t>Control interno contable.</t>
  </si>
  <si>
    <t xml:space="preserve">Inconsistencias en la elaboración del plan de auditoria. </t>
  </si>
  <si>
    <t xml:space="preserve">Desconocimieno de la normatividad establecida. </t>
  </si>
  <si>
    <t>Falta de información para la elaboración de informes de auditoría.</t>
  </si>
  <si>
    <t>VALORACION DE LOS RIESGOS</t>
  </si>
  <si>
    <t>IDENTIFICACIÓN DE LOS RIESGOS</t>
  </si>
  <si>
    <t>Incumplimiento del Plan de Auditoria</t>
  </si>
  <si>
    <t>No realizacion de la Auditorias  Contempladas en el Plan de Auditoria</t>
  </si>
  <si>
    <t>No realizar seguiminetos    a  los  planes de mejporamiento  resultado de la  Auditorias</t>
  </si>
  <si>
    <t>No realizar los seguimientos a los planes de mejoramiento , resulados de las auditorias realizadas y no  subsanar los hallazgos encontrados,</t>
  </si>
  <si>
    <t>No realizar acompañamiento en los procesos  y procedimiento  en los que se requiera acompañamiento sin existir   ningun control,</t>
  </si>
  <si>
    <t xml:space="preserve">No ejercer el control  necesario </t>
  </si>
  <si>
    <t>No realizar    seguimientos al preceso de depuracion  contable permanente</t>
  </si>
  <si>
    <t>No dar cumplimiento al proceso de depuracion contable  Resol , 193  de 2016 CGN,</t>
  </si>
  <si>
    <t>si</t>
  </si>
  <si>
    <t>ejercer control  y llevar a cabo los acompañamientos de los procesos en los cuales se requiera acompañamiento de   la oficina  de  control interno contable,</t>
  </si>
  <si>
    <t xml:space="preserve">realizar el seguimiento a cada uni de los elementos de los estados financieros  para   la  depuracion </t>
  </si>
  <si>
    <t>Control Interno contable,</t>
  </si>
  <si>
    <t>Control   Interno Contable</t>
  </si>
  <si>
    <t>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</si>
</sst>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theme="8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5" borderId="4" xfId="0" applyFill="1" applyBorder="1"/>
    <xf numFmtId="0" fontId="0" fillId="8" borderId="4" xfId="0" applyFill="1" applyBorder="1"/>
    <xf numFmtId="0" fontId="0" fillId="7" borderId="4" xfId="0" applyFill="1" applyBorder="1"/>
    <xf numFmtId="0" fontId="0" fillId="0" borderId="10" xfId="0" applyBorder="1" applyAlignment="1">
      <alignment horizontal="center"/>
    </xf>
    <xf numFmtId="0" fontId="0" fillId="0" borderId="5" xfId="0" applyBorder="1"/>
    <xf numFmtId="0" fontId="0" fillId="0" borderId="12" xfId="0" applyFill="1" applyBorder="1"/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6" xfId="0" applyFill="1" applyBorder="1"/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/>
    <xf numFmtId="0" fontId="0" fillId="0" borderId="7" xfId="0" applyBorder="1" applyAlignment="1">
      <alignment horizontal="center"/>
    </xf>
    <xf numFmtId="0" fontId="0" fillId="0" borderId="10" xfId="0" applyFill="1" applyBorder="1"/>
    <xf numFmtId="0" fontId="0" fillId="6" borderId="4" xfId="0" applyFill="1" applyBorder="1"/>
    <xf numFmtId="0" fontId="0" fillId="10" borderId="4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/>
    </xf>
    <xf numFmtId="0" fontId="4" fillId="0" borderId="0" xfId="0" applyFont="1"/>
    <xf numFmtId="9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3" fillId="0" borderId="0" xfId="0" applyFont="1" applyAlignment="1">
      <alignment horizont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0" fillId="0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431006</xdr:colOff>
      <xdr:row>0</xdr:row>
      <xdr:rowOff>138112</xdr:rowOff>
    </xdr:from>
    <xdr:to>
      <xdr:col>1</xdr:col>
      <xdr:colOff>759151</xdr:colOff>
      <xdr:row>2</xdr:row>
      <xdr:rowOff>99151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431006" y="138112"/>
          <a:ext cx="1090145" cy="2794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142875</xdr:colOff>
      <xdr:row>0</xdr:row>
      <xdr:rowOff>28575</xdr:rowOff>
    </xdr:from>
    <xdr:to>
      <xdr:col>14</xdr:col>
      <xdr:colOff>371475</xdr:colOff>
      <xdr:row>2</xdr:row>
      <xdr:rowOff>134871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1458575" y="28575"/>
          <a:ext cx="990600" cy="4247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errera/AppData/Local/Packages/Microsoft.MicrosoftEdge_8wekyb3d8bbwe/TempState/Downloads/Plantilla%20matriz%20de%20riesgo%20HSJ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valoración"/>
      <sheetName val="Matriz"/>
    </sheetNames>
    <sheetDataSet>
      <sheetData sheetId="0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0"/>
  <sheetViews>
    <sheetView workbookViewId="0">
      <selection activeCell="F12" sqref="F12:F14"/>
    </sheetView>
  </sheetViews>
  <sheetFormatPr baseColWidth="10" defaultRowHeight="15" x14ac:dyDescent="0.25"/>
  <cols>
    <col min="1" max="1" width="18.140625" customWidth="1"/>
    <col min="2" max="2" width="20.140625" style="4" customWidth="1"/>
    <col min="6" max="6" width="15" style="30" customWidth="1"/>
    <col min="7" max="7" width="14.28515625" style="4" customWidth="1"/>
    <col min="8" max="8" width="11.42578125" style="4"/>
    <col min="9" max="9" width="19.140625" customWidth="1"/>
    <col min="10" max="10" width="18.42578125" customWidth="1"/>
  </cols>
  <sheetData>
    <row r="2" spans="1:12" ht="32.25" customHeight="1" x14ac:dyDescent="0.25">
      <c r="A2" s="61" t="s">
        <v>47</v>
      </c>
      <c r="B2" s="62"/>
      <c r="F2" s="5"/>
      <c r="G2" s="6"/>
      <c r="H2" s="6"/>
      <c r="I2" s="7"/>
      <c r="J2" s="7"/>
      <c r="K2" s="7"/>
      <c r="L2" s="7"/>
    </row>
    <row r="3" spans="1:12" x14ac:dyDescent="0.25">
      <c r="A3" s="59" t="s">
        <v>48</v>
      </c>
      <c r="B3" s="59"/>
      <c r="F3" s="5"/>
      <c r="G3" s="8"/>
      <c r="H3" s="6"/>
      <c r="I3" s="7"/>
      <c r="J3" s="7"/>
      <c r="K3" s="7"/>
      <c r="L3" s="7"/>
    </row>
    <row r="4" spans="1:12" x14ac:dyDescent="0.25">
      <c r="A4" s="9" t="s">
        <v>49</v>
      </c>
      <c r="B4" s="10" t="s">
        <v>50</v>
      </c>
      <c r="C4" s="11"/>
      <c r="F4" s="5"/>
      <c r="G4" s="6"/>
      <c r="H4" s="6"/>
      <c r="I4" s="7"/>
      <c r="J4" s="7"/>
      <c r="K4" s="7"/>
      <c r="L4" s="7"/>
    </row>
    <row r="5" spans="1:12" x14ac:dyDescent="0.25">
      <c r="A5" s="12" t="s">
        <v>25</v>
      </c>
      <c r="B5" s="10">
        <v>1</v>
      </c>
      <c r="C5" s="11"/>
      <c r="F5" s="5"/>
      <c r="G5" s="6"/>
      <c r="H5" s="6"/>
      <c r="I5" s="7"/>
      <c r="J5" s="7"/>
      <c r="K5" s="7"/>
      <c r="L5" s="7"/>
    </row>
    <row r="6" spans="1:12" ht="15.75" thickBot="1" x14ac:dyDescent="0.3">
      <c r="A6" s="13" t="s">
        <v>30</v>
      </c>
      <c r="B6" s="10">
        <v>2</v>
      </c>
      <c r="C6" s="11"/>
      <c r="F6" s="63" t="s">
        <v>51</v>
      </c>
      <c r="G6" s="63"/>
      <c r="H6" s="63"/>
      <c r="I6" s="63"/>
      <c r="J6" s="63"/>
      <c r="K6" s="7"/>
      <c r="L6" s="7"/>
    </row>
    <row r="7" spans="1:12" x14ac:dyDescent="0.25">
      <c r="A7" s="14" t="s">
        <v>29</v>
      </c>
      <c r="B7" s="10">
        <v>3</v>
      </c>
      <c r="C7" s="11"/>
      <c r="F7" s="64" t="s">
        <v>33</v>
      </c>
      <c r="G7" s="66" t="s">
        <v>34</v>
      </c>
      <c r="H7" s="68" t="s">
        <v>52</v>
      </c>
      <c r="I7" s="69"/>
      <c r="J7" s="70"/>
      <c r="K7" s="7"/>
      <c r="L7" s="7"/>
    </row>
    <row r="8" spans="1:12" ht="15.75" thickBot="1" x14ac:dyDescent="0.3">
      <c r="F8" s="65"/>
      <c r="G8" s="67"/>
      <c r="H8" s="15" t="s">
        <v>21</v>
      </c>
      <c r="I8" s="16"/>
      <c r="J8" s="17" t="s">
        <v>8</v>
      </c>
      <c r="K8" s="7"/>
      <c r="L8" s="7"/>
    </row>
    <row r="9" spans="1:12" x14ac:dyDescent="0.25">
      <c r="F9" s="53">
        <v>1</v>
      </c>
      <c r="G9" s="18">
        <v>5</v>
      </c>
      <c r="H9" s="19">
        <f>+F9*G9</f>
        <v>5</v>
      </c>
      <c r="I9" s="20" t="s">
        <v>53</v>
      </c>
      <c r="J9" s="21" t="s">
        <v>54</v>
      </c>
      <c r="K9" s="7"/>
      <c r="L9" s="7"/>
    </row>
    <row r="10" spans="1:12" ht="18.75" customHeight="1" x14ac:dyDescent="0.25">
      <c r="A10" s="61" t="s">
        <v>55</v>
      </c>
      <c r="B10" s="62"/>
      <c r="F10" s="54"/>
      <c r="G10" s="18">
        <v>10</v>
      </c>
      <c r="H10" s="19">
        <f>+F9*G10</f>
        <v>10</v>
      </c>
      <c r="I10" s="56" t="s">
        <v>56</v>
      </c>
      <c r="J10" s="57" t="s">
        <v>57</v>
      </c>
      <c r="K10" s="7"/>
      <c r="L10" s="7"/>
    </row>
    <row r="11" spans="1:12" ht="15.75" thickBot="1" x14ac:dyDescent="0.3">
      <c r="A11" s="59" t="s">
        <v>58</v>
      </c>
      <c r="B11" s="59"/>
      <c r="F11" s="55"/>
      <c r="G11" s="22">
        <v>20</v>
      </c>
      <c r="H11" s="23">
        <f>+F9*G11</f>
        <v>20</v>
      </c>
      <c r="I11" s="56"/>
      <c r="J11" s="57"/>
      <c r="K11" s="7"/>
      <c r="L11" s="7"/>
    </row>
    <row r="12" spans="1:12" x14ac:dyDescent="0.25">
      <c r="A12" s="24" t="s">
        <v>59</v>
      </c>
      <c r="B12" s="10" t="s">
        <v>50</v>
      </c>
      <c r="F12" s="53">
        <v>2</v>
      </c>
      <c r="G12" s="25">
        <v>5</v>
      </c>
      <c r="H12" s="21">
        <f>+F12*G9</f>
        <v>10</v>
      </c>
      <c r="I12" s="60" t="s">
        <v>60</v>
      </c>
      <c r="J12" s="57" t="s">
        <v>32</v>
      </c>
      <c r="K12" s="7"/>
      <c r="L12" s="7"/>
    </row>
    <row r="13" spans="1:12" x14ac:dyDescent="0.25">
      <c r="A13" s="12" t="s">
        <v>31</v>
      </c>
      <c r="B13" s="10">
        <v>5</v>
      </c>
      <c r="F13" s="54"/>
      <c r="G13" s="18">
        <v>10</v>
      </c>
      <c r="H13" s="19">
        <f>+F12*G10</f>
        <v>20</v>
      </c>
      <c r="I13" s="60"/>
      <c r="J13" s="57"/>
      <c r="K13" s="7"/>
      <c r="L13" s="7"/>
    </row>
    <row r="14" spans="1:12" ht="15.75" thickBot="1" x14ac:dyDescent="0.3">
      <c r="A14" s="13" t="s">
        <v>32</v>
      </c>
      <c r="B14" s="10">
        <v>10</v>
      </c>
      <c r="F14" s="55"/>
      <c r="G14" s="22">
        <v>20</v>
      </c>
      <c r="H14" s="23">
        <f>+F12*G11</f>
        <v>40</v>
      </c>
      <c r="I14" s="60"/>
      <c r="J14" s="57"/>
      <c r="K14" s="7"/>
      <c r="L14" s="7"/>
    </row>
    <row r="15" spans="1:12" x14ac:dyDescent="0.25">
      <c r="A15" s="14" t="s">
        <v>26</v>
      </c>
      <c r="B15" s="10">
        <v>20</v>
      </c>
      <c r="F15" s="53">
        <v>3</v>
      </c>
      <c r="G15" s="25">
        <v>5</v>
      </c>
      <c r="H15" s="21">
        <f>+F15*G9</f>
        <v>15</v>
      </c>
      <c r="I15" s="56" t="s">
        <v>61</v>
      </c>
      <c r="J15" s="57" t="s">
        <v>62</v>
      </c>
      <c r="K15" s="7"/>
      <c r="L15" s="7"/>
    </row>
    <row r="16" spans="1:12" x14ac:dyDescent="0.25">
      <c r="F16" s="54"/>
      <c r="G16" s="18">
        <v>10</v>
      </c>
      <c r="H16" s="19">
        <f>+F15*G16</f>
        <v>30</v>
      </c>
      <c r="I16" s="56"/>
      <c r="J16" s="57"/>
      <c r="K16" s="7"/>
      <c r="L16" s="7"/>
    </row>
    <row r="17" spans="1:12" ht="15.75" thickBot="1" x14ac:dyDescent="0.3">
      <c r="F17" s="55"/>
      <c r="G17" s="22">
        <v>20</v>
      </c>
      <c r="H17" s="23">
        <f>+F15*G17</f>
        <v>60</v>
      </c>
      <c r="I17" s="26" t="s">
        <v>63</v>
      </c>
      <c r="J17" s="23" t="s">
        <v>64</v>
      </c>
      <c r="K17" s="7"/>
      <c r="L17" s="7"/>
    </row>
    <row r="18" spans="1:12" x14ac:dyDescent="0.25">
      <c r="A18" s="58" t="s">
        <v>65</v>
      </c>
      <c r="B18" s="58"/>
      <c r="F18" s="5"/>
      <c r="G18" s="6"/>
      <c r="H18" s="6"/>
      <c r="I18" s="7"/>
      <c r="J18" s="7"/>
      <c r="K18" s="7"/>
      <c r="L18" s="7"/>
    </row>
    <row r="19" spans="1:12" x14ac:dyDescent="0.25">
      <c r="A19" s="59" t="s">
        <v>66</v>
      </c>
      <c r="B19" s="59"/>
      <c r="F19" s="5"/>
      <c r="G19" s="6"/>
      <c r="H19" s="6"/>
      <c r="I19" s="7"/>
      <c r="J19" s="7"/>
      <c r="K19" s="7"/>
      <c r="L19" s="7"/>
    </row>
    <row r="20" spans="1:12" x14ac:dyDescent="0.25">
      <c r="A20" s="24" t="s">
        <v>59</v>
      </c>
      <c r="B20" s="10" t="s">
        <v>50</v>
      </c>
      <c r="F20" s="5"/>
      <c r="G20" s="6"/>
      <c r="H20" s="6"/>
      <c r="I20" s="7"/>
      <c r="J20" s="7"/>
      <c r="K20" s="7"/>
      <c r="L20" s="7"/>
    </row>
    <row r="21" spans="1:12" x14ac:dyDescent="0.25">
      <c r="A21" s="12" t="s">
        <v>54</v>
      </c>
      <c r="B21" s="10"/>
      <c r="F21" s="5"/>
      <c r="G21" s="6"/>
      <c r="H21" s="6"/>
      <c r="I21" s="7"/>
      <c r="J21" s="7"/>
      <c r="K21" s="7"/>
      <c r="L21" s="7"/>
    </row>
    <row r="22" spans="1:12" x14ac:dyDescent="0.25">
      <c r="A22" s="27" t="s">
        <v>57</v>
      </c>
      <c r="B22" s="10"/>
      <c r="F22" s="5"/>
      <c r="G22" s="6"/>
      <c r="H22" s="6"/>
      <c r="I22" s="7"/>
      <c r="J22" s="7"/>
      <c r="K22" s="7"/>
      <c r="L22" s="7"/>
    </row>
    <row r="23" spans="1:12" x14ac:dyDescent="0.25">
      <c r="A23" s="13" t="s">
        <v>32</v>
      </c>
      <c r="B23" s="10"/>
      <c r="F23" s="5"/>
      <c r="G23" s="6"/>
      <c r="H23" s="6"/>
      <c r="J23" s="7"/>
      <c r="K23" s="7"/>
      <c r="L23" s="7"/>
    </row>
    <row r="24" spans="1:12" x14ac:dyDescent="0.25">
      <c r="A24" s="28" t="s">
        <v>62</v>
      </c>
      <c r="B24" s="10"/>
      <c r="F24" s="5"/>
      <c r="G24" s="6"/>
      <c r="H24" s="6"/>
      <c r="J24" s="7"/>
      <c r="K24" s="7"/>
      <c r="L24" s="7"/>
    </row>
    <row r="25" spans="1:12" x14ac:dyDescent="0.25">
      <c r="A25" s="14" t="s">
        <v>64</v>
      </c>
      <c r="B25" s="10"/>
      <c r="F25" s="5"/>
      <c r="G25" s="6"/>
      <c r="H25" s="6"/>
      <c r="J25" s="7"/>
      <c r="K25" s="7"/>
      <c r="L25" s="7"/>
    </row>
    <row r="27" spans="1:12" x14ac:dyDescent="0.25">
      <c r="A27" s="29"/>
      <c r="B27" s="29"/>
    </row>
    <row r="28" spans="1:12" x14ac:dyDescent="0.25">
      <c r="A28" s="10" t="s">
        <v>67</v>
      </c>
      <c r="B28" s="10" t="s">
        <v>59</v>
      </c>
    </row>
    <row r="29" spans="1:12" x14ac:dyDescent="0.25">
      <c r="A29" s="31">
        <v>1</v>
      </c>
      <c r="B29" s="32" t="s">
        <v>54</v>
      </c>
    </row>
    <row r="30" spans="1:12" x14ac:dyDescent="0.25">
      <c r="A30" s="31">
        <v>5</v>
      </c>
      <c r="B30" s="33" t="s">
        <v>54</v>
      </c>
    </row>
    <row r="31" spans="1:12" x14ac:dyDescent="0.25">
      <c r="A31" s="34">
        <v>5.0999999999999996</v>
      </c>
      <c r="B31" s="33" t="s">
        <v>57</v>
      </c>
    </row>
    <row r="32" spans="1:12" x14ac:dyDescent="0.25">
      <c r="A32" s="31">
        <v>10</v>
      </c>
      <c r="B32" s="33" t="s">
        <v>57</v>
      </c>
    </row>
    <row r="33" spans="1:2" x14ac:dyDescent="0.25">
      <c r="A33" s="34">
        <v>10.1</v>
      </c>
      <c r="B33" s="33" t="s">
        <v>32</v>
      </c>
    </row>
    <row r="34" spans="1:2" x14ac:dyDescent="0.25">
      <c r="A34" s="34">
        <v>15</v>
      </c>
      <c r="B34" s="33" t="s">
        <v>32</v>
      </c>
    </row>
    <row r="35" spans="1:2" x14ac:dyDescent="0.25">
      <c r="A35" s="31">
        <v>20</v>
      </c>
      <c r="B35" s="33" t="s">
        <v>32</v>
      </c>
    </row>
    <row r="36" spans="1:2" x14ac:dyDescent="0.25">
      <c r="A36" s="34">
        <v>20.100000000000001</v>
      </c>
      <c r="B36" s="33" t="s">
        <v>62</v>
      </c>
    </row>
    <row r="37" spans="1:2" x14ac:dyDescent="0.25">
      <c r="A37" s="34">
        <v>30</v>
      </c>
      <c r="B37" s="33" t="s">
        <v>62</v>
      </c>
    </row>
    <row r="38" spans="1:2" x14ac:dyDescent="0.25">
      <c r="A38" s="32">
        <v>40</v>
      </c>
      <c r="B38" s="33" t="s">
        <v>62</v>
      </c>
    </row>
    <row r="39" spans="1:2" x14ac:dyDescent="0.25">
      <c r="A39" s="32">
        <v>40.1</v>
      </c>
      <c r="B39" s="33" t="s">
        <v>64</v>
      </c>
    </row>
    <row r="40" spans="1:2" x14ac:dyDescent="0.25">
      <c r="A40" s="32">
        <v>60</v>
      </c>
      <c r="B40" s="33" t="s">
        <v>64</v>
      </c>
    </row>
  </sheetData>
  <mergeCells count="19">
    <mergeCell ref="F12:F14"/>
    <mergeCell ref="I12:I14"/>
    <mergeCell ref="J12:J14"/>
    <mergeCell ref="A2:B2"/>
    <mergeCell ref="A3:B3"/>
    <mergeCell ref="F6:J6"/>
    <mergeCell ref="F7:F8"/>
    <mergeCell ref="G7:G8"/>
    <mergeCell ref="H7:J7"/>
    <mergeCell ref="F9:F11"/>
    <mergeCell ref="A10:B10"/>
    <mergeCell ref="I10:I11"/>
    <mergeCell ref="J10:J11"/>
    <mergeCell ref="A11:B11"/>
    <mergeCell ref="F15:F17"/>
    <mergeCell ref="I15:I16"/>
    <mergeCell ref="J15:J16"/>
    <mergeCell ref="A18:B18"/>
    <mergeCell ref="A19:B1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showZeros="0" tabSelected="1" zoomScale="70" zoomScaleNormal="70" zoomScalePageLayoutView="50" workbookViewId="0">
      <selection activeCell="B6" sqref="B6:B7"/>
    </sheetView>
  </sheetViews>
  <sheetFormatPr baseColWidth="10" defaultColWidth="0" defaultRowHeight="12.75" zeroHeight="1" x14ac:dyDescent="0.2"/>
  <cols>
    <col min="1" max="1" width="11.42578125" style="2" customWidth="1"/>
    <col min="2" max="2" width="15" style="2" customWidth="1"/>
    <col min="3" max="3" width="24" style="2" customWidth="1"/>
    <col min="4" max="4" width="16.42578125" style="2" customWidth="1"/>
    <col min="5" max="5" width="23.28515625" style="2" customWidth="1"/>
    <col min="6" max="6" width="20.140625" style="2" customWidth="1"/>
    <col min="7" max="7" width="9.140625" style="52" customWidth="1"/>
    <col min="8" max="8" width="11.85546875" style="52" hidden="1" customWidth="1"/>
    <col min="9" max="9" width="14.5703125" style="52" customWidth="1"/>
    <col min="10" max="10" width="11.42578125" style="52" hidden="1" customWidth="1"/>
    <col min="11" max="11" width="17.7109375" style="52" hidden="1" customWidth="1"/>
    <col min="12" max="12" width="11.42578125" style="52" hidden="1" customWidth="1"/>
    <col min="13" max="13" width="11.85546875" style="52" bestFit="1" customWidth="1"/>
    <col min="14" max="14" width="11.42578125" style="2" customWidth="1"/>
    <col min="15" max="15" width="13.5703125" style="2" customWidth="1"/>
    <col min="16" max="16" width="12.5703125" style="2" customWidth="1"/>
    <col min="17" max="17" width="11.42578125" style="48" customWidth="1"/>
    <col min="18" max="18" width="26.85546875" style="2" customWidth="1"/>
    <col min="19" max="19" width="14" style="2" customWidth="1"/>
    <col min="20" max="20" width="19.7109375" style="2" customWidth="1"/>
    <col min="21" max="21" width="20" style="48" hidden="1" customWidth="1"/>
    <col min="22" max="22" width="11.42578125" style="48" hidden="1" customWidth="1"/>
    <col min="23" max="23" width="14.5703125" style="2" customWidth="1"/>
    <col min="24" max="24" width="15.28515625" style="2" customWidth="1"/>
    <col min="25" max="25" width="3.5703125" style="3" customWidth="1"/>
    <col min="26" max="26" width="0" style="2" hidden="1" customWidth="1"/>
    <col min="27" max="16384" width="11.42578125" style="2" hidden="1"/>
  </cols>
  <sheetData>
    <row r="1" spans="1:26" x14ac:dyDescent="0.2">
      <c r="A1" s="79"/>
      <c r="B1" s="79"/>
      <c r="C1" s="95" t="s">
        <v>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 t="s">
        <v>0</v>
      </c>
      <c r="S1" s="95"/>
      <c r="T1" s="95"/>
      <c r="U1" s="95"/>
      <c r="V1" s="95"/>
      <c r="W1" s="95"/>
      <c r="X1" s="95"/>
    </row>
    <row r="2" spans="1:26" x14ac:dyDescent="0.2">
      <c r="A2" s="79"/>
      <c r="B2" s="79"/>
      <c r="C2" s="95" t="s">
        <v>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 t="s">
        <v>1</v>
      </c>
      <c r="S2" s="95"/>
      <c r="T2" s="95"/>
      <c r="U2" s="95"/>
      <c r="V2" s="95"/>
      <c r="W2" s="95"/>
      <c r="X2" s="95"/>
    </row>
    <row r="3" spans="1:26" x14ac:dyDescent="0.2">
      <c r="A3" s="79"/>
      <c r="B3" s="79"/>
      <c r="C3" s="95" t="s">
        <v>96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 t="s">
        <v>96</v>
      </c>
      <c r="S3" s="95"/>
      <c r="T3" s="95"/>
      <c r="U3" s="95"/>
      <c r="V3" s="95"/>
      <c r="W3" s="95"/>
      <c r="X3" s="95"/>
    </row>
    <row r="4" spans="1:26" x14ac:dyDescent="0.2">
      <c r="A4" s="92" t="s">
        <v>2</v>
      </c>
      <c r="B4" s="92"/>
      <c r="C4" s="71" t="s">
        <v>76</v>
      </c>
      <c r="D4" s="71"/>
      <c r="E4" s="35" t="s">
        <v>3</v>
      </c>
      <c r="F4" s="71"/>
      <c r="G4" s="71"/>
      <c r="H4" s="71"/>
      <c r="I4" s="71"/>
      <c r="J4" s="71"/>
      <c r="K4" s="71"/>
      <c r="L4" s="71"/>
      <c r="M4" s="71"/>
      <c r="N4" s="92" t="s">
        <v>4</v>
      </c>
      <c r="O4" s="92"/>
      <c r="P4" s="92"/>
      <c r="Q4" s="92"/>
      <c r="R4" s="71" t="s">
        <v>77</v>
      </c>
      <c r="S4" s="71"/>
      <c r="T4" s="92" t="s">
        <v>3</v>
      </c>
      <c r="U4" s="92"/>
      <c r="V4" s="92"/>
      <c r="W4" s="92"/>
      <c r="X4" s="36"/>
    </row>
    <row r="5" spans="1:26" x14ac:dyDescent="0.2">
      <c r="A5" s="87" t="s">
        <v>82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  <c r="N5" s="87" t="s">
        <v>81</v>
      </c>
      <c r="O5" s="88"/>
      <c r="P5" s="88"/>
      <c r="Q5" s="88"/>
      <c r="R5" s="88"/>
      <c r="S5" s="88"/>
      <c r="T5" s="88"/>
      <c r="U5" s="88"/>
      <c r="V5" s="88"/>
      <c r="W5" s="88"/>
      <c r="X5" s="89"/>
    </row>
    <row r="6" spans="1:26" ht="45" customHeight="1" x14ac:dyDescent="0.2">
      <c r="A6" s="84" t="s">
        <v>5</v>
      </c>
      <c r="B6" s="94" t="s">
        <v>6</v>
      </c>
      <c r="C6" s="94" t="s">
        <v>7</v>
      </c>
      <c r="D6" s="94" t="s">
        <v>8</v>
      </c>
      <c r="E6" s="93" t="s">
        <v>9</v>
      </c>
      <c r="F6" s="94" t="s">
        <v>10</v>
      </c>
      <c r="G6" s="83" t="s">
        <v>11</v>
      </c>
      <c r="H6" s="83"/>
      <c r="I6" s="83"/>
      <c r="J6" s="83"/>
      <c r="K6" s="83"/>
      <c r="L6" s="83"/>
      <c r="M6" s="83"/>
      <c r="N6" s="84" t="s">
        <v>5</v>
      </c>
      <c r="O6" s="80" t="s">
        <v>12</v>
      </c>
      <c r="P6" s="80" t="s">
        <v>13</v>
      </c>
      <c r="Q6" s="76" t="s">
        <v>14</v>
      </c>
      <c r="R6" s="93" t="s">
        <v>15</v>
      </c>
      <c r="S6" s="93" t="s">
        <v>16</v>
      </c>
      <c r="T6" s="93" t="s">
        <v>17</v>
      </c>
      <c r="U6" s="80" t="s">
        <v>18</v>
      </c>
      <c r="V6" s="80"/>
      <c r="W6" s="80"/>
      <c r="X6" s="93" t="s">
        <v>19</v>
      </c>
      <c r="Y6" s="1"/>
      <c r="Z6" s="1"/>
    </row>
    <row r="7" spans="1:26" ht="37.5" customHeight="1" x14ac:dyDescent="0.2">
      <c r="A7" s="84"/>
      <c r="B7" s="94"/>
      <c r="C7" s="94"/>
      <c r="D7" s="94"/>
      <c r="E7" s="93"/>
      <c r="F7" s="94"/>
      <c r="G7" s="49" t="s">
        <v>20</v>
      </c>
      <c r="H7" s="49" t="s">
        <v>21</v>
      </c>
      <c r="I7" s="49" t="s">
        <v>22</v>
      </c>
      <c r="J7" s="49" t="s">
        <v>21</v>
      </c>
      <c r="K7" s="49" t="s">
        <v>23</v>
      </c>
      <c r="L7" s="49"/>
      <c r="M7" s="49" t="s">
        <v>24</v>
      </c>
      <c r="N7" s="84"/>
      <c r="O7" s="80"/>
      <c r="P7" s="80"/>
      <c r="Q7" s="76"/>
      <c r="R7" s="93"/>
      <c r="S7" s="93"/>
      <c r="T7" s="93"/>
      <c r="U7" s="37"/>
      <c r="V7" s="37"/>
      <c r="W7" s="37" t="s">
        <v>24</v>
      </c>
      <c r="X7" s="93"/>
    </row>
    <row r="8" spans="1:26" ht="60.75" customHeight="1" x14ac:dyDescent="0.2">
      <c r="A8" s="79">
        <v>1</v>
      </c>
      <c r="B8" s="76" t="s">
        <v>83</v>
      </c>
      <c r="C8" s="81" t="s">
        <v>84</v>
      </c>
      <c r="D8" s="71" t="s">
        <v>37</v>
      </c>
      <c r="E8" s="38" t="s">
        <v>78</v>
      </c>
      <c r="F8" s="39" t="s">
        <v>68</v>
      </c>
      <c r="G8" s="50" t="s">
        <v>30</v>
      </c>
      <c r="H8" s="50">
        <f>+VLOOKUP(G8,'[1]Tabla de valoración'!A4:B7,2,0)</f>
        <v>2</v>
      </c>
      <c r="I8" s="50" t="s">
        <v>26</v>
      </c>
      <c r="J8" s="50">
        <f>+VLOOKUP('Mapa de riesgos C.I. contable'!I8,'[1]Tabla de valoración'!$A$12:$B$15,2,0)</f>
        <v>20</v>
      </c>
      <c r="K8" s="50">
        <f>H8*J8</f>
        <v>40</v>
      </c>
      <c r="L8" s="85">
        <f>+AVERAGE(K8:K9)</f>
        <v>40</v>
      </c>
      <c r="M8" s="85" t="str">
        <f>+IF(L8&lt;=5,"Aceptable",IF(AND(L8&gt;5,L8&lt;=10),"Tolerable",IF(AND(L8&gt;10,L8&lt;=30),"Moderado",IF(AND(L8&gt;30,L8&lt;=40),"Importante","Inaceptable"))))</f>
        <v>Importante</v>
      </c>
      <c r="N8" s="79"/>
      <c r="O8" s="71" t="s">
        <v>27</v>
      </c>
      <c r="P8" s="71" t="s">
        <v>27</v>
      </c>
      <c r="Q8" s="74">
        <v>0.75</v>
      </c>
      <c r="R8" s="75" t="s">
        <v>70</v>
      </c>
      <c r="S8" s="71" t="s">
        <v>72</v>
      </c>
      <c r="T8" s="76" t="s">
        <v>71</v>
      </c>
      <c r="U8" s="71">
        <f>+K8-(K8*Q8)</f>
        <v>10</v>
      </c>
      <c r="V8" s="77">
        <f>+AVERAGE(U8)</f>
        <v>10</v>
      </c>
      <c r="W8" s="71" t="str">
        <f>+IF(V8&lt;=5,"Aceptable",IF(AND(V8&gt;5,V8&lt;=10),"Tolerable",IF(AND(V8&gt;10,V8&lt;=30),"Moderado",IF(AND(V8&gt;30,V8&lt;=40),"Importante","Inaceptable"))))</f>
        <v>Tolerable</v>
      </c>
      <c r="X8" s="72" t="s">
        <v>35</v>
      </c>
    </row>
    <row r="9" spans="1:26" ht="63" customHeight="1" x14ac:dyDescent="0.2">
      <c r="A9" s="79"/>
      <c r="B9" s="76"/>
      <c r="C9" s="82"/>
      <c r="D9" s="71"/>
      <c r="E9" s="38" t="s">
        <v>79</v>
      </c>
      <c r="F9" s="39" t="s">
        <v>69</v>
      </c>
      <c r="G9" s="50" t="s">
        <v>30</v>
      </c>
      <c r="H9" s="50">
        <f>+VLOOKUP(G9,'[1]Tabla de valoración'!$A$4:$B$7,2,0)</f>
        <v>2</v>
      </c>
      <c r="I9" s="50" t="s">
        <v>26</v>
      </c>
      <c r="J9" s="50">
        <f>+VLOOKUP('Mapa de riesgos C.I. contable'!I9,'[1]Tabla de valoración'!$A$12:$B$15,2,0)</f>
        <v>20</v>
      </c>
      <c r="K9" s="50">
        <f>+H9*J9</f>
        <v>40</v>
      </c>
      <c r="L9" s="86"/>
      <c r="M9" s="86"/>
      <c r="N9" s="79"/>
      <c r="O9" s="71"/>
      <c r="P9" s="71"/>
      <c r="Q9" s="74"/>
      <c r="R9" s="75"/>
      <c r="S9" s="71"/>
      <c r="T9" s="76"/>
      <c r="U9" s="71"/>
      <c r="V9" s="78"/>
      <c r="W9" s="71"/>
      <c r="X9" s="73"/>
    </row>
    <row r="10" spans="1:26" ht="135" customHeight="1" x14ac:dyDescent="0.2">
      <c r="A10" s="40"/>
      <c r="B10" s="41" t="s">
        <v>85</v>
      </c>
      <c r="C10" s="38" t="s">
        <v>86</v>
      </c>
      <c r="D10" s="41" t="s">
        <v>41</v>
      </c>
      <c r="E10" s="38" t="s">
        <v>80</v>
      </c>
      <c r="F10" s="38" t="s">
        <v>73</v>
      </c>
      <c r="G10" s="50" t="s">
        <v>30</v>
      </c>
      <c r="H10" s="50">
        <f>+VLOOKUP(G10,'[1]Tabla de valoración'!$A$4:$B$7,2,0)</f>
        <v>2</v>
      </c>
      <c r="I10" s="50" t="s">
        <v>32</v>
      </c>
      <c r="J10" s="50">
        <f>+VLOOKUP('Mapa de riesgos C.I. contable'!I10,'[1]Tabla de valoración'!$A$12:$B$15,2,0)</f>
        <v>10</v>
      </c>
      <c r="K10" s="50">
        <f>+H10*J10</f>
        <v>20</v>
      </c>
      <c r="L10" s="50">
        <f>+AVERAGE(K10)</f>
        <v>20</v>
      </c>
      <c r="M10" s="50" t="str">
        <f>+IF(L10&lt;=5,"Aceptable",IF(AND(L10&gt;5,L10&lt;=10),"Tolerable",IF(AND(L10&gt;10,L10&lt;=30),"Moderado",IF(AND(L10&gt;30,L10&lt;=40),"Importante","Inaceptable"))))</f>
        <v>Moderado</v>
      </c>
      <c r="N10" s="40"/>
      <c r="O10" s="36" t="s">
        <v>27</v>
      </c>
      <c r="P10" s="36" t="s">
        <v>27</v>
      </c>
      <c r="Q10" s="42">
        <v>0.75</v>
      </c>
      <c r="R10" s="38" t="s">
        <v>74</v>
      </c>
      <c r="S10" s="36" t="s">
        <v>75</v>
      </c>
      <c r="T10" s="41" t="s">
        <v>71</v>
      </c>
      <c r="U10" s="36">
        <f t="shared" ref="U10:U11" si="0">+K10-(K10*Q10)</f>
        <v>5</v>
      </c>
      <c r="V10" s="36">
        <f>+AVERAGE(U10)</f>
        <v>5</v>
      </c>
      <c r="W10" s="36" t="str">
        <f>+IF(U10&lt;=5,"Aceptable",IF(AND(U10&gt;5,U10&lt;=10),"Tolerable",IF(AND(U10&gt;10,U10&lt;=30),"Moderado",IF(AND(U10&gt;30,U10&lt;=40),"Importante","Inaceptable"))))</f>
        <v>Aceptable</v>
      </c>
      <c r="X10" s="41" t="s">
        <v>36</v>
      </c>
    </row>
    <row r="11" spans="1:26" ht="186.75" customHeight="1" x14ac:dyDescent="0.2">
      <c r="A11" s="40"/>
      <c r="B11" s="41" t="s">
        <v>87</v>
      </c>
      <c r="C11" s="38" t="s">
        <v>88</v>
      </c>
      <c r="D11" s="41" t="s">
        <v>41</v>
      </c>
      <c r="E11" s="38" t="s">
        <v>79</v>
      </c>
      <c r="F11" s="38" t="s">
        <v>69</v>
      </c>
      <c r="G11" s="50" t="s">
        <v>25</v>
      </c>
      <c r="H11" s="50">
        <f>+VLOOKUP(G11,'[1]Tabla de valoración'!$A$4:$B$7,2,0)</f>
        <v>1</v>
      </c>
      <c r="I11" s="50" t="s">
        <v>32</v>
      </c>
      <c r="J11" s="50">
        <f>+VLOOKUP('Mapa de riesgos C.I. contable'!I11,'[1]Tabla de valoración'!$A$12:$B$15,2,0)</f>
        <v>10</v>
      </c>
      <c r="K11" s="50">
        <f t="shared" ref="K11:K34" si="1">+H11*J11</f>
        <v>10</v>
      </c>
      <c r="L11" s="50">
        <f>+AVERAGE(K11)</f>
        <v>10</v>
      </c>
      <c r="M11" s="50" t="str">
        <f>+IF(L11&lt;=5,"Aceptable",IF(AND(L11&gt;5,L11&lt;=10),"Tolerable",IF(AND(L11&gt;10,L11&lt;=30),"Moderado",IF(AND(L11&gt;30,L11&lt;=40),"Importante","Inaceptable"))))</f>
        <v>Tolerable</v>
      </c>
      <c r="N11" s="40"/>
      <c r="O11" s="36" t="s">
        <v>27</v>
      </c>
      <c r="P11" s="36" t="s">
        <v>27</v>
      </c>
      <c r="Q11" s="42">
        <v>0.75</v>
      </c>
      <c r="R11" s="38" t="s">
        <v>92</v>
      </c>
      <c r="S11" s="36" t="s">
        <v>75</v>
      </c>
      <c r="T11" s="41" t="s">
        <v>94</v>
      </c>
      <c r="U11" s="36">
        <f t="shared" si="0"/>
        <v>2.5</v>
      </c>
      <c r="V11" s="36">
        <f>+AVERAGE(U11)</f>
        <v>2.5</v>
      </c>
      <c r="W11" s="36" t="str">
        <f>+IF(V11&lt;=5,"Aceptable",IF(AND(V11&gt;5,V11&lt;=10),"Tolerable",IF(AND(V11&gt;10,V11&lt;=30),"Moderado",IF(AND(V11&gt;30,V11&lt;=40),"Importante","Inaceptable"))))</f>
        <v>Aceptable</v>
      </c>
      <c r="X11" s="36" t="s">
        <v>35</v>
      </c>
    </row>
    <row r="12" spans="1:26" ht="150" customHeight="1" x14ac:dyDescent="0.2">
      <c r="A12" s="40"/>
      <c r="B12" s="41" t="s">
        <v>89</v>
      </c>
      <c r="C12" s="38" t="s">
        <v>90</v>
      </c>
      <c r="D12" s="41" t="s">
        <v>41</v>
      </c>
      <c r="E12" s="38" t="s">
        <v>79</v>
      </c>
      <c r="F12" s="38" t="s">
        <v>69</v>
      </c>
      <c r="G12" s="50" t="s">
        <v>29</v>
      </c>
      <c r="H12" s="50"/>
      <c r="I12" s="50" t="s">
        <v>32</v>
      </c>
      <c r="J12" s="50"/>
      <c r="K12" s="50"/>
      <c r="L12" s="50"/>
      <c r="M12" s="50" t="s">
        <v>32</v>
      </c>
      <c r="N12" s="40"/>
      <c r="O12" s="36" t="s">
        <v>27</v>
      </c>
      <c r="P12" s="36" t="s">
        <v>91</v>
      </c>
      <c r="Q12" s="42">
        <v>0.75</v>
      </c>
      <c r="R12" s="38" t="s">
        <v>93</v>
      </c>
      <c r="S12" s="36" t="s">
        <v>75</v>
      </c>
      <c r="T12" s="41" t="s">
        <v>95</v>
      </c>
      <c r="U12" s="36"/>
      <c r="V12" s="36"/>
      <c r="W12" s="36" t="s">
        <v>54</v>
      </c>
      <c r="X12" s="36" t="s">
        <v>36</v>
      </c>
    </row>
    <row r="13" spans="1:26" x14ac:dyDescent="0.2">
      <c r="A13" s="43"/>
      <c r="B13" s="43"/>
      <c r="C13" s="43"/>
      <c r="D13" s="43"/>
      <c r="E13" s="43"/>
      <c r="F13" s="43"/>
      <c r="G13" s="51"/>
      <c r="H13" s="51" t="str">
        <f>IFERROR(VLOOKUP(G13,'[1]Tabla de valoración'!$A$4:$B$7,2,0),"")</f>
        <v/>
      </c>
      <c r="I13" s="51"/>
      <c r="J13" s="51"/>
      <c r="K13" s="51"/>
      <c r="L13" s="51"/>
      <c r="M13" s="51"/>
      <c r="N13" s="43"/>
      <c r="O13" s="43"/>
      <c r="P13" s="43"/>
      <c r="Q13" s="44"/>
      <c r="R13" s="43"/>
      <c r="S13" s="43"/>
      <c r="T13" s="43"/>
      <c r="U13" s="45"/>
      <c r="V13" s="45"/>
      <c r="W13" s="43"/>
      <c r="X13" s="46"/>
    </row>
    <row r="14" spans="1:26" hidden="1" x14ac:dyDescent="0.2">
      <c r="A14" s="43"/>
      <c r="B14" s="43"/>
      <c r="C14" s="43"/>
      <c r="D14" s="43"/>
      <c r="E14" s="43"/>
      <c r="F14" s="43"/>
      <c r="G14" s="51"/>
      <c r="H14" s="51" t="str">
        <f>IFERROR(VLOOKUP(G14,'[1]Tabla de valoración'!$A$4:$B$7,2,0),"")</f>
        <v/>
      </c>
      <c r="I14" s="51"/>
      <c r="J14" s="51" t="e">
        <f>+VLOOKUP('Mapa de riesgos C.I. contable'!I14,'[1]Tabla de valoración'!$A$12:$B$15,2,0)</f>
        <v>#N/A</v>
      </c>
      <c r="K14" s="51" t="e">
        <f t="shared" si="1"/>
        <v>#VALUE!</v>
      </c>
      <c r="L14" s="51"/>
      <c r="M14" s="51"/>
      <c r="N14" s="43"/>
      <c r="O14" s="43"/>
      <c r="P14" s="43"/>
      <c r="Q14" s="44"/>
      <c r="R14" s="43"/>
      <c r="S14" s="43"/>
      <c r="T14" s="43"/>
      <c r="U14" s="45" t="str">
        <f>IFERROR(K14-(K14*Q14),"")</f>
        <v/>
      </c>
      <c r="V14" s="45"/>
      <c r="W14" s="43"/>
      <c r="X14" s="47"/>
    </row>
    <row r="15" spans="1:26" hidden="1" x14ac:dyDescent="0.2">
      <c r="A15" s="43"/>
      <c r="B15" s="43"/>
      <c r="C15" s="43"/>
      <c r="D15" s="43"/>
      <c r="E15" s="43"/>
      <c r="F15" s="43"/>
      <c r="G15" s="51"/>
      <c r="H15" s="51" t="e">
        <f>+VLOOKUP(G15,'[1]Tabla de valoración'!$A$4:$B$7,2,0)</f>
        <v>#N/A</v>
      </c>
      <c r="I15" s="51"/>
      <c r="J15" s="51" t="e">
        <f>+VLOOKUP('Mapa de riesgos C.I. contable'!I15,'[1]Tabla de valoración'!$A$12:$B$15,2,0)</f>
        <v>#N/A</v>
      </c>
      <c r="K15" s="51" t="e">
        <f t="shared" si="1"/>
        <v>#N/A</v>
      </c>
      <c r="L15" s="51"/>
      <c r="M15" s="51"/>
      <c r="N15" s="43"/>
      <c r="O15" s="43"/>
      <c r="P15" s="43"/>
      <c r="Q15" s="44"/>
      <c r="R15" s="43"/>
      <c r="S15" s="43"/>
      <c r="T15" s="43"/>
      <c r="U15" s="45" t="str">
        <f t="shared" ref="U15:U34" si="2">IFERROR(K15-(K15*Q15),"")</f>
        <v/>
      </c>
      <c r="V15" s="45"/>
      <c r="W15" s="43"/>
      <c r="X15" s="47"/>
    </row>
    <row r="16" spans="1:26" hidden="1" x14ac:dyDescent="0.2">
      <c r="A16" s="43"/>
      <c r="B16" s="43"/>
      <c r="C16" s="43"/>
      <c r="D16" s="43"/>
      <c r="E16" s="43"/>
      <c r="F16" s="43"/>
      <c r="G16" s="51"/>
      <c r="H16" s="51" t="e">
        <f>+VLOOKUP(G16,'[1]Tabla de valoración'!$A$4:$B$7,2,0)</f>
        <v>#N/A</v>
      </c>
      <c r="I16" s="51"/>
      <c r="J16" s="51" t="e">
        <f>+VLOOKUP('Mapa de riesgos C.I. contable'!I16,'[1]Tabla de valoración'!$A$12:$B$15,2,0)</f>
        <v>#N/A</v>
      </c>
      <c r="K16" s="51" t="e">
        <f t="shared" si="1"/>
        <v>#N/A</v>
      </c>
      <c r="L16" s="51"/>
      <c r="M16" s="51"/>
      <c r="N16" s="43"/>
      <c r="O16" s="43"/>
      <c r="P16" s="43"/>
      <c r="Q16" s="44"/>
      <c r="R16" s="43"/>
      <c r="S16" s="43"/>
      <c r="T16" s="43"/>
      <c r="U16" s="45" t="str">
        <f t="shared" si="2"/>
        <v/>
      </c>
      <c r="V16" s="45"/>
      <c r="W16" s="43"/>
      <c r="X16" s="46"/>
    </row>
    <row r="17" spans="1:24" hidden="1" x14ac:dyDescent="0.2">
      <c r="A17" s="43"/>
      <c r="B17" s="43"/>
      <c r="C17" s="43"/>
      <c r="D17" s="43"/>
      <c r="E17" s="43"/>
      <c r="F17" s="43"/>
      <c r="G17" s="51"/>
      <c r="H17" s="51" t="e">
        <f>+VLOOKUP(G17,'[1]Tabla de valoración'!$A$4:$B$7,2,0)</f>
        <v>#N/A</v>
      </c>
      <c r="I17" s="51"/>
      <c r="J17" s="51" t="e">
        <f>+VLOOKUP('Mapa de riesgos C.I. contable'!I17,'[1]Tabla de valoración'!$A$12:$B$15,2,0)</f>
        <v>#N/A</v>
      </c>
      <c r="K17" s="51" t="e">
        <f t="shared" si="1"/>
        <v>#N/A</v>
      </c>
      <c r="L17" s="51"/>
      <c r="M17" s="51"/>
      <c r="N17" s="43"/>
      <c r="O17" s="43"/>
      <c r="P17" s="43"/>
      <c r="Q17" s="44"/>
      <c r="R17" s="43"/>
      <c r="S17" s="43"/>
      <c r="T17" s="43"/>
      <c r="U17" s="45" t="str">
        <f t="shared" si="2"/>
        <v/>
      </c>
      <c r="V17" s="45"/>
      <c r="W17" s="43"/>
      <c r="X17" s="46"/>
    </row>
    <row r="18" spans="1:24" hidden="1" x14ac:dyDescent="0.2">
      <c r="A18" s="43"/>
      <c r="B18" s="43"/>
      <c r="C18" s="43"/>
      <c r="D18" s="43"/>
      <c r="E18" s="43"/>
      <c r="F18" s="43"/>
      <c r="G18" s="51"/>
      <c r="H18" s="51" t="e">
        <f>+VLOOKUP(G18,'[1]Tabla de valoración'!$A$4:$B$7,2,0)</f>
        <v>#N/A</v>
      </c>
      <c r="I18" s="51"/>
      <c r="J18" s="51" t="e">
        <f>+VLOOKUP('Mapa de riesgos C.I. contable'!I18,'[1]Tabla de valoración'!$A$12:$B$15,2,0)</f>
        <v>#N/A</v>
      </c>
      <c r="K18" s="51" t="e">
        <f t="shared" si="1"/>
        <v>#N/A</v>
      </c>
      <c r="L18" s="51"/>
      <c r="M18" s="51"/>
      <c r="N18" s="43"/>
      <c r="O18" s="43"/>
      <c r="P18" s="43"/>
      <c r="Q18" s="44"/>
      <c r="R18" s="43"/>
      <c r="S18" s="43"/>
      <c r="T18" s="43"/>
      <c r="U18" s="45" t="str">
        <f t="shared" si="2"/>
        <v/>
      </c>
      <c r="V18" s="45"/>
      <c r="W18" s="43"/>
      <c r="X18" s="46"/>
    </row>
    <row r="19" spans="1:24" hidden="1" x14ac:dyDescent="0.2">
      <c r="A19" s="43"/>
      <c r="B19" s="43"/>
      <c r="C19" s="43"/>
      <c r="D19" s="43"/>
      <c r="E19" s="43"/>
      <c r="F19" s="43"/>
      <c r="G19" s="51"/>
      <c r="H19" s="51" t="e">
        <f>+VLOOKUP(G19,'[1]Tabla de valoración'!$A$4:$B$7,2,0)</f>
        <v>#N/A</v>
      </c>
      <c r="I19" s="51"/>
      <c r="J19" s="51" t="e">
        <f>+VLOOKUP('Mapa de riesgos C.I. contable'!I19,'[1]Tabla de valoración'!$A$12:$B$15,2,0)</f>
        <v>#N/A</v>
      </c>
      <c r="K19" s="51" t="e">
        <f t="shared" si="1"/>
        <v>#N/A</v>
      </c>
      <c r="L19" s="51"/>
      <c r="M19" s="51"/>
      <c r="N19" s="43"/>
      <c r="O19" s="43"/>
      <c r="P19" s="43"/>
      <c r="Q19" s="44"/>
      <c r="R19" s="43"/>
      <c r="S19" s="43"/>
      <c r="T19" s="43"/>
      <c r="U19" s="45" t="str">
        <f t="shared" si="2"/>
        <v/>
      </c>
      <c r="V19" s="45"/>
      <c r="W19" s="43"/>
      <c r="X19" s="46"/>
    </row>
    <row r="20" spans="1:24" hidden="1" x14ac:dyDescent="0.2">
      <c r="A20" s="43"/>
      <c r="B20" s="43"/>
      <c r="C20" s="43"/>
      <c r="D20" s="43"/>
      <c r="E20" s="43"/>
      <c r="F20" s="43"/>
      <c r="G20" s="51"/>
      <c r="H20" s="51" t="e">
        <f>+VLOOKUP(G20,'[1]Tabla de valoración'!$A$4:$B$7,2,0)</f>
        <v>#N/A</v>
      </c>
      <c r="I20" s="51"/>
      <c r="J20" s="51" t="e">
        <f>+VLOOKUP('Mapa de riesgos C.I. contable'!I20,'[1]Tabla de valoración'!$A$12:$B$15,2,0)</f>
        <v>#N/A</v>
      </c>
      <c r="K20" s="51" t="e">
        <f t="shared" si="1"/>
        <v>#N/A</v>
      </c>
      <c r="L20" s="51"/>
      <c r="M20" s="51"/>
      <c r="N20" s="43"/>
      <c r="O20" s="43"/>
      <c r="P20" s="43"/>
      <c r="Q20" s="44"/>
      <c r="R20" s="43"/>
      <c r="S20" s="43"/>
      <c r="T20" s="43"/>
      <c r="U20" s="45" t="str">
        <f t="shared" si="2"/>
        <v/>
      </c>
      <c r="V20" s="45"/>
      <c r="W20" s="43"/>
      <c r="X20" s="46"/>
    </row>
    <row r="21" spans="1:24" hidden="1" x14ac:dyDescent="0.2">
      <c r="A21" s="43"/>
      <c r="B21" s="43"/>
      <c r="C21" s="43"/>
      <c r="D21" s="43"/>
      <c r="E21" s="43"/>
      <c r="F21" s="43"/>
      <c r="G21" s="51"/>
      <c r="H21" s="51" t="e">
        <f>+VLOOKUP(G21,'[1]Tabla de valoración'!$A$4:$B$7,2,0)</f>
        <v>#N/A</v>
      </c>
      <c r="I21" s="51"/>
      <c r="J21" s="51" t="e">
        <f>+VLOOKUP('Mapa de riesgos C.I. contable'!I21,'[1]Tabla de valoración'!$A$12:$B$15,2,0)</f>
        <v>#N/A</v>
      </c>
      <c r="K21" s="51" t="e">
        <f t="shared" si="1"/>
        <v>#N/A</v>
      </c>
      <c r="L21" s="51"/>
      <c r="M21" s="51"/>
      <c r="N21" s="43"/>
      <c r="O21" s="43"/>
      <c r="P21" s="43"/>
      <c r="Q21" s="45"/>
      <c r="R21" s="43"/>
      <c r="S21" s="43"/>
      <c r="T21" s="43"/>
      <c r="U21" s="45" t="str">
        <f t="shared" si="2"/>
        <v/>
      </c>
      <c r="V21" s="45"/>
      <c r="W21" s="43"/>
      <c r="X21" s="46"/>
    </row>
    <row r="22" spans="1:24" hidden="1" x14ac:dyDescent="0.2">
      <c r="A22" s="43"/>
      <c r="B22" s="43"/>
      <c r="C22" s="43"/>
      <c r="D22" s="43"/>
      <c r="E22" s="43"/>
      <c r="F22" s="43"/>
      <c r="G22" s="51"/>
      <c r="H22" s="51" t="e">
        <f>+VLOOKUP(G22,'[1]Tabla de valoración'!$A$4:$B$7,2,0)</f>
        <v>#N/A</v>
      </c>
      <c r="I22" s="51"/>
      <c r="J22" s="51" t="e">
        <f>+VLOOKUP('Mapa de riesgos C.I. contable'!I22,'[1]Tabla de valoración'!$A$12:$B$15,2,0)</f>
        <v>#N/A</v>
      </c>
      <c r="K22" s="51" t="e">
        <f t="shared" si="1"/>
        <v>#N/A</v>
      </c>
      <c r="L22" s="51"/>
      <c r="M22" s="51"/>
      <c r="N22" s="43"/>
      <c r="O22" s="43"/>
      <c r="P22" s="43"/>
      <c r="Q22" s="45"/>
      <c r="R22" s="43"/>
      <c r="S22" s="43"/>
      <c r="T22" s="43"/>
      <c r="U22" s="45" t="str">
        <f t="shared" si="2"/>
        <v/>
      </c>
      <c r="V22" s="45"/>
      <c r="W22" s="43"/>
      <c r="X22" s="46"/>
    </row>
    <row r="23" spans="1:24" hidden="1" x14ac:dyDescent="0.2">
      <c r="A23" s="43"/>
      <c r="B23" s="43"/>
      <c r="C23" s="43"/>
      <c r="D23" s="43"/>
      <c r="E23" s="43"/>
      <c r="F23" s="43"/>
      <c r="G23" s="51"/>
      <c r="H23" s="51" t="e">
        <f>+VLOOKUP(G23,'[1]Tabla de valoración'!$A$4:$B$7,2,0)</f>
        <v>#N/A</v>
      </c>
      <c r="I23" s="51"/>
      <c r="J23" s="51" t="e">
        <f>+VLOOKUP('Mapa de riesgos C.I. contable'!I23,'[1]Tabla de valoración'!$A$12:$B$15,2,0)</f>
        <v>#N/A</v>
      </c>
      <c r="K23" s="51" t="e">
        <f t="shared" si="1"/>
        <v>#N/A</v>
      </c>
      <c r="L23" s="51"/>
      <c r="M23" s="51"/>
      <c r="N23" s="43"/>
      <c r="O23" s="43"/>
      <c r="P23" s="43"/>
      <c r="Q23" s="45"/>
      <c r="R23" s="43"/>
      <c r="S23" s="43"/>
      <c r="T23" s="43"/>
      <c r="U23" s="45" t="str">
        <f t="shared" si="2"/>
        <v/>
      </c>
      <c r="V23" s="45"/>
      <c r="W23" s="43"/>
      <c r="X23" s="46"/>
    </row>
    <row r="24" spans="1:24" hidden="1" x14ac:dyDescent="0.2">
      <c r="A24" s="43"/>
      <c r="B24" s="43"/>
      <c r="C24" s="43"/>
      <c r="D24" s="43"/>
      <c r="E24" s="43"/>
      <c r="F24" s="43"/>
      <c r="G24" s="51"/>
      <c r="H24" s="51" t="e">
        <f>+VLOOKUP(G24,'[1]Tabla de valoración'!$A$4:$B$7,2,0)</f>
        <v>#N/A</v>
      </c>
      <c r="I24" s="51"/>
      <c r="J24" s="51" t="e">
        <f>+VLOOKUP('Mapa de riesgos C.I. contable'!I24,'[1]Tabla de valoración'!$A$12:$B$15,2,0)</f>
        <v>#N/A</v>
      </c>
      <c r="K24" s="51" t="e">
        <f t="shared" si="1"/>
        <v>#N/A</v>
      </c>
      <c r="L24" s="51"/>
      <c r="M24" s="51"/>
      <c r="N24" s="43"/>
      <c r="O24" s="43"/>
      <c r="P24" s="43"/>
      <c r="Q24" s="45"/>
      <c r="R24" s="43"/>
      <c r="S24" s="43"/>
      <c r="T24" s="43"/>
      <c r="U24" s="45" t="str">
        <f t="shared" si="2"/>
        <v/>
      </c>
      <c r="V24" s="45"/>
      <c r="W24" s="43"/>
      <c r="X24" s="46"/>
    </row>
    <row r="25" spans="1:24" hidden="1" x14ac:dyDescent="0.2">
      <c r="A25" s="43"/>
      <c r="B25" s="43"/>
      <c r="C25" s="43"/>
      <c r="D25" s="43"/>
      <c r="E25" s="43"/>
      <c r="F25" s="43"/>
      <c r="G25" s="51"/>
      <c r="H25" s="51" t="e">
        <f>+VLOOKUP(G25,'[1]Tabla de valoración'!$A$4:$B$7,2,0)</f>
        <v>#N/A</v>
      </c>
      <c r="I25" s="51"/>
      <c r="J25" s="51" t="e">
        <f>+VLOOKUP('Mapa de riesgos C.I. contable'!I25,'[1]Tabla de valoración'!$A$12:$B$15,2,0)</f>
        <v>#N/A</v>
      </c>
      <c r="K25" s="51" t="e">
        <f t="shared" si="1"/>
        <v>#N/A</v>
      </c>
      <c r="L25" s="51"/>
      <c r="M25" s="51"/>
      <c r="N25" s="43"/>
      <c r="O25" s="43"/>
      <c r="P25" s="43"/>
      <c r="Q25" s="45"/>
      <c r="R25" s="43"/>
      <c r="S25" s="43"/>
      <c r="T25" s="43"/>
      <c r="U25" s="45" t="str">
        <f t="shared" si="2"/>
        <v/>
      </c>
      <c r="V25" s="45"/>
      <c r="W25" s="43"/>
      <c r="X25" s="46"/>
    </row>
    <row r="26" spans="1:24" hidden="1" x14ac:dyDescent="0.2">
      <c r="A26" s="43"/>
      <c r="B26" s="43"/>
      <c r="C26" s="43"/>
      <c r="D26" s="43"/>
      <c r="E26" s="43"/>
      <c r="F26" s="43"/>
      <c r="G26" s="51"/>
      <c r="H26" s="51" t="e">
        <f>+VLOOKUP(G26,'[1]Tabla de valoración'!$A$4:$B$7,2,0)</f>
        <v>#N/A</v>
      </c>
      <c r="I26" s="51"/>
      <c r="J26" s="51" t="e">
        <f>+VLOOKUP('Mapa de riesgos C.I. contable'!I26,'[1]Tabla de valoración'!$A$12:$B$15,2,0)</f>
        <v>#N/A</v>
      </c>
      <c r="K26" s="51" t="e">
        <f t="shared" si="1"/>
        <v>#N/A</v>
      </c>
      <c r="L26" s="51"/>
      <c r="M26" s="51"/>
      <c r="N26" s="43"/>
      <c r="O26" s="43"/>
      <c r="P26" s="43"/>
      <c r="Q26" s="45"/>
      <c r="R26" s="43"/>
      <c r="S26" s="43"/>
      <c r="T26" s="43"/>
      <c r="U26" s="45" t="str">
        <f t="shared" si="2"/>
        <v/>
      </c>
      <c r="V26" s="45"/>
      <c r="W26" s="43"/>
      <c r="X26" s="46"/>
    </row>
    <row r="27" spans="1:24" hidden="1" x14ac:dyDescent="0.2">
      <c r="A27" s="43"/>
      <c r="B27" s="43"/>
      <c r="C27" s="43"/>
      <c r="D27" s="43"/>
      <c r="E27" s="43"/>
      <c r="F27" s="43"/>
      <c r="G27" s="51"/>
      <c r="H27" s="51" t="e">
        <f>+VLOOKUP(G27,'[1]Tabla de valoración'!$A$4:$B$7,2,0)</f>
        <v>#N/A</v>
      </c>
      <c r="I27" s="51"/>
      <c r="J27" s="51" t="e">
        <f>+VLOOKUP('Mapa de riesgos C.I. contable'!I27,'[1]Tabla de valoración'!$A$12:$B$15,2,0)</f>
        <v>#N/A</v>
      </c>
      <c r="K27" s="51" t="e">
        <f t="shared" si="1"/>
        <v>#N/A</v>
      </c>
      <c r="L27" s="51"/>
      <c r="M27" s="51"/>
      <c r="N27" s="43"/>
      <c r="O27" s="43"/>
      <c r="P27" s="43"/>
      <c r="Q27" s="45"/>
      <c r="R27" s="43"/>
      <c r="S27" s="43"/>
      <c r="T27" s="43"/>
      <c r="U27" s="45" t="str">
        <f t="shared" si="2"/>
        <v/>
      </c>
      <c r="V27" s="45"/>
      <c r="W27" s="43"/>
      <c r="X27" s="46"/>
    </row>
    <row r="28" spans="1:24" hidden="1" x14ac:dyDescent="0.2">
      <c r="A28" s="43"/>
      <c r="B28" s="43"/>
      <c r="C28" s="43"/>
      <c r="D28" s="43"/>
      <c r="E28" s="43"/>
      <c r="F28" s="43"/>
      <c r="G28" s="51"/>
      <c r="H28" s="51" t="e">
        <f>+VLOOKUP(G28,'[1]Tabla de valoración'!$A$4:$B$7,2,0)</f>
        <v>#N/A</v>
      </c>
      <c r="I28" s="51"/>
      <c r="J28" s="51" t="e">
        <f>+VLOOKUP('Mapa de riesgos C.I. contable'!I28,'[1]Tabla de valoración'!$A$12:$B$15,2,0)</f>
        <v>#N/A</v>
      </c>
      <c r="K28" s="51" t="e">
        <f t="shared" si="1"/>
        <v>#N/A</v>
      </c>
      <c r="L28" s="51"/>
      <c r="M28" s="51"/>
      <c r="N28" s="43"/>
      <c r="O28" s="43"/>
      <c r="P28" s="43"/>
      <c r="Q28" s="45"/>
      <c r="R28" s="43"/>
      <c r="S28" s="43"/>
      <c r="T28" s="43"/>
      <c r="U28" s="45" t="str">
        <f>IFERROR(K28-(K28*Q28),"")</f>
        <v/>
      </c>
      <c r="V28" s="45"/>
      <c r="W28" s="43"/>
      <c r="X28" s="46"/>
    </row>
    <row r="29" spans="1:24" hidden="1" x14ac:dyDescent="0.2">
      <c r="A29" s="43"/>
      <c r="B29" s="43"/>
      <c r="C29" s="43"/>
      <c r="D29" s="43"/>
      <c r="E29" s="43"/>
      <c r="F29" s="43"/>
      <c r="G29" s="51"/>
      <c r="H29" s="51" t="e">
        <f>+VLOOKUP(G29,'[1]Tabla de valoración'!$A$4:$B$7,2,0)</f>
        <v>#N/A</v>
      </c>
      <c r="I29" s="51"/>
      <c r="J29" s="51" t="e">
        <f>+VLOOKUP('Mapa de riesgos C.I. contable'!I29,'[1]Tabla de valoración'!$A$12:$B$15,2,0)</f>
        <v>#N/A</v>
      </c>
      <c r="K29" s="51" t="e">
        <f t="shared" si="1"/>
        <v>#N/A</v>
      </c>
      <c r="L29" s="51"/>
      <c r="M29" s="51"/>
      <c r="N29" s="43"/>
      <c r="O29" s="43"/>
      <c r="P29" s="43"/>
      <c r="Q29" s="45"/>
      <c r="R29" s="43"/>
      <c r="S29" s="43"/>
      <c r="T29" s="43"/>
      <c r="U29" s="45" t="str">
        <f t="shared" si="2"/>
        <v/>
      </c>
      <c r="V29" s="45"/>
      <c r="W29" s="43"/>
      <c r="X29" s="46"/>
    </row>
    <row r="30" spans="1:24" hidden="1" x14ac:dyDescent="0.2">
      <c r="A30" s="43"/>
      <c r="B30" s="43"/>
      <c r="C30" s="43"/>
      <c r="D30" s="43"/>
      <c r="E30" s="43"/>
      <c r="F30" s="43"/>
      <c r="G30" s="51"/>
      <c r="H30" s="51" t="e">
        <f>+VLOOKUP(G30,'[1]Tabla de valoración'!$A$4:$B$7,2,0)</f>
        <v>#N/A</v>
      </c>
      <c r="I30" s="51"/>
      <c r="J30" s="51" t="e">
        <f>+VLOOKUP('Mapa de riesgos C.I. contable'!I30,'[1]Tabla de valoración'!$A$12:$B$15,2,0)</f>
        <v>#N/A</v>
      </c>
      <c r="K30" s="51" t="e">
        <f t="shared" si="1"/>
        <v>#N/A</v>
      </c>
      <c r="L30" s="51"/>
      <c r="M30" s="51"/>
      <c r="N30" s="43"/>
      <c r="O30" s="43"/>
      <c r="P30" s="43"/>
      <c r="Q30" s="45"/>
      <c r="R30" s="43"/>
      <c r="S30" s="43"/>
      <c r="T30" s="43"/>
      <c r="U30" s="45" t="str">
        <f t="shared" si="2"/>
        <v/>
      </c>
      <c r="V30" s="45"/>
      <c r="W30" s="43"/>
      <c r="X30" s="46"/>
    </row>
    <row r="31" spans="1:24" hidden="1" x14ac:dyDescent="0.2">
      <c r="A31" s="43"/>
      <c r="B31" s="43"/>
      <c r="C31" s="43"/>
      <c r="D31" s="43"/>
      <c r="E31" s="43"/>
      <c r="F31" s="43"/>
      <c r="G31" s="51"/>
      <c r="H31" s="51" t="e">
        <f>+VLOOKUP(G31,'[1]Tabla de valoración'!$A$4:$B$7,2,0)</f>
        <v>#N/A</v>
      </c>
      <c r="I31" s="51"/>
      <c r="J31" s="51" t="e">
        <f>+VLOOKUP('Mapa de riesgos C.I. contable'!I31,'[1]Tabla de valoración'!$A$12:$B$15,2,0)</f>
        <v>#N/A</v>
      </c>
      <c r="K31" s="51" t="e">
        <f t="shared" si="1"/>
        <v>#N/A</v>
      </c>
      <c r="L31" s="51"/>
      <c r="M31" s="51"/>
      <c r="N31" s="43"/>
      <c r="O31" s="43"/>
      <c r="P31" s="43"/>
      <c r="Q31" s="45"/>
      <c r="R31" s="43"/>
      <c r="S31" s="43"/>
      <c r="T31" s="43"/>
      <c r="U31" s="45" t="str">
        <f t="shared" si="2"/>
        <v/>
      </c>
      <c r="V31" s="45"/>
      <c r="W31" s="43"/>
      <c r="X31" s="46"/>
    </row>
    <row r="32" spans="1:24" hidden="1" x14ac:dyDescent="0.2">
      <c r="A32" s="43"/>
      <c r="B32" s="43"/>
      <c r="C32" s="43"/>
      <c r="D32" s="43"/>
      <c r="E32" s="43"/>
      <c r="F32" s="43"/>
      <c r="G32" s="51"/>
      <c r="H32" s="51" t="e">
        <f>+VLOOKUP(G32,'[1]Tabla de valoración'!$A$4:$B$7,2,0)</f>
        <v>#N/A</v>
      </c>
      <c r="I32" s="51"/>
      <c r="J32" s="51" t="e">
        <f>+VLOOKUP('Mapa de riesgos C.I. contable'!I32,'[1]Tabla de valoración'!$A$12:$B$15,2,0)</f>
        <v>#N/A</v>
      </c>
      <c r="K32" s="51" t="e">
        <f t="shared" si="1"/>
        <v>#N/A</v>
      </c>
      <c r="L32" s="51"/>
      <c r="M32" s="51"/>
      <c r="N32" s="43"/>
      <c r="O32" s="43"/>
      <c r="P32" s="43"/>
      <c r="Q32" s="45"/>
      <c r="R32" s="43"/>
      <c r="S32" s="43"/>
      <c r="T32" s="43"/>
      <c r="U32" s="45" t="str">
        <f t="shared" si="2"/>
        <v/>
      </c>
      <c r="V32" s="45"/>
      <c r="W32" s="43"/>
      <c r="X32" s="46"/>
    </row>
    <row r="33" spans="1:24" hidden="1" x14ac:dyDescent="0.2">
      <c r="A33" s="43"/>
      <c r="B33" s="43"/>
      <c r="C33" s="43"/>
      <c r="D33" s="43"/>
      <c r="E33" s="43"/>
      <c r="F33" s="43"/>
      <c r="G33" s="51"/>
      <c r="H33" s="51" t="e">
        <f>+VLOOKUP(G33,'[1]Tabla de valoración'!$A$4:$B$7,2,0)</f>
        <v>#N/A</v>
      </c>
      <c r="I33" s="51"/>
      <c r="J33" s="51" t="e">
        <f>+VLOOKUP('Mapa de riesgos C.I. contable'!I33,'[1]Tabla de valoración'!$A$12:$B$15,2,0)</f>
        <v>#N/A</v>
      </c>
      <c r="K33" s="51" t="e">
        <f t="shared" si="1"/>
        <v>#N/A</v>
      </c>
      <c r="L33" s="51"/>
      <c r="M33" s="51"/>
      <c r="N33" s="43"/>
      <c r="O33" s="43"/>
      <c r="P33" s="43"/>
      <c r="Q33" s="45"/>
      <c r="R33" s="43"/>
      <c r="S33" s="43"/>
      <c r="T33" s="43"/>
      <c r="U33" s="45" t="str">
        <f t="shared" si="2"/>
        <v/>
      </c>
      <c r="V33" s="45"/>
      <c r="W33" s="43"/>
      <c r="X33" s="46"/>
    </row>
    <row r="34" spans="1:24" hidden="1" x14ac:dyDescent="0.2">
      <c r="A34" s="43"/>
      <c r="B34" s="43"/>
      <c r="C34" s="43"/>
      <c r="D34" s="43"/>
      <c r="E34" s="43"/>
      <c r="F34" s="43"/>
      <c r="G34" s="51"/>
      <c r="H34" s="51" t="e">
        <f>+VLOOKUP(G34,'[1]Tabla de valoración'!$A$4:$B$7,2,0)</f>
        <v>#N/A</v>
      </c>
      <c r="I34" s="51"/>
      <c r="J34" s="51" t="e">
        <f>+VLOOKUP('Mapa de riesgos C.I. contable'!I34,'[1]Tabla de valoración'!$A$12:$B$15,2,0)</f>
        <v>#N/A</v>
      </c>
      <c r="K34" s="51" t="e">
        <f t="shared" si="1"/>
        <v>#N/A</v>
      </c>
      <c r="L34" s="51"/>
      <c r="M34" s="51"/>
      <c r="N34" s="43"/>
      <c r="O34" s="43"/>
      <c r="P34" s="43"/>
      <c r="Q34" s="45"/>
      <c r="R34" s="43"/>
      <c r="S34" s="43"/>
      <c r="T34" s="43"/>
      <c r="U34" s="45" t="str">
        <f t="shared" si="2"/>
        <v/>
      </c>
      <c r="V34" s="45"/>
      <c r="W34" s="43"/>
      <c r="X34" s="46"/>
    </row>
    <row r="35" spans="1:24" hidden="1" x14ac:dyDescent="0.2">
      <c r="A35" s="43"/>
      <c r="B35" s="43"/>
      <c r="C35" s="43"/>
      <c r="D35" s="43"/>
      <c r="E35" s="43"/>
      <c r="F35" s="43"/>
      <c r="G35" s="51" t="s">
        <v>33</v>
      </c>
      <c r="H35" s="51"/>
      <c r="I35" s="51" t="s">
        <v>34</v>
      </c>
      <c r="J35" s="51"/>
      <c r="K35" s="51"/>
      <c r="L35" s="51"/>
      <c r="M35" s="51"/>
      <c r="N35" s="43"/>
      <c r="O35" s="43"/>
      <c r="P35" s="43"/>
      <c r="Q35" s="45"/>
      <c r="R35" s="43"/>
      <c r="S35" s="43"/>
      <c r="T35" s="43"/>
      <c r="U35" s="45"/>
      <c r="V35" s="45"/>
      <c r="W35" s="43"/>
      <c r="X35" s="43" t="s">
        <v>35</v>
      </c>
    </row>
    <row r="36" spans="1:24" hidden="1" x14ac:dyDescent="0.2">
      <c r="A36" s="43"/>
      <c r="B36" s="43"/>
      <c r="C36" s="43"/>
      <c r="D36" s="43"/>
      <c r="E36" s="43"/>
      <c r="F36" s="43"/>
      <c r="G36" s="51" t="s">
        <v>29</v>
      </c>
      <c r="H36" s="51"/>
      <c r="I36" s="51" t="s">
        <v>31</v>
      </c>
      <c r="J36" s="51"/>
      <c r="K36" s="51"/>
      <c r="L36" s="51"/>
      <c r="M36" s="51"/>
      <c r="N36" s="43"/>
      <c r="O36" s="43"/>
      <c r="P36" s="43"/>
      <c r="Q36" s="45"/>
      <c r="R36" s="43"/>
      <c r="S36" s="43"/>
      <c r="T36" s="43"/>
      <c r="U36" s="45"/>
      <c r="V36" s="45"/>
      <c r="W36" s="43"/>
      <c r="X36" s="43" t="s">
        <v>36</v>
      </c>
    </row>
    <row r="37" spans="1:24" hidden="1" x14ac:dyDescent="0.2">
      <c r="A37" s="43"/>
      <c r="B37" s="43"/>
      <c r="C37" s="43"/>
      <c r="D37" s="43" t="s">
        <v>37</v>
      </c>
      <c r="E37" s="43"/>
      <c r="F37" s="43"/>
      <c r="G37" s="51" t="s">
        <v>30</v>
      </c>
      <c r="H37" s="51"/>
      <c r="I37" s="51" t="s">
        <v>32</v>
      </c>
      <c r="J37" s="51"/>
      <c r="K37" s="51"/>
      <c r="L37" s="51"/>
      <c r="M37" s="51"/>
      <c r="N37" s="43"/>
      <c r="O37" s="43"/>
      <c r="P37" s="43"/>
      <c r="Q37" s="45"/>
      <c r="R37" s="43"/>
      <c r="S37" s="43"/>
      <c r="T37" s="43"/>
      <c r="U37" s="45"/>
      <c r="V37" s="45"/>
      <c r="W37" s="43"/>
      <c r="X37" s="43" t="s">
        <v>38</v>
      </c>
    </row>
    <row r="38" spans="1:24" hidden="1" x14ac:dyDescent="0.2">
      <c r="A38" s="43"/>
      <c r="B38" s="43"/>
      <c r="C38" s="43"/>
      <c r="D38" s="43" t="s">
        <v>39</v>
      </c>
      <c r="E38" s="43"/>
      <c r="F38" s="43"/>
      <c r="G38" s="51" t="s">
        <v>25</v>
      </c>
      <c r="H38" s="51"/>
      <c r="I38" s="51" t="s">
        <v>26</v>
      </c>
      <c r="J38" s="51"/>
      <c r="K38" s="51"/>
      <c r="L38" s="51"/>
      <c r="M38" s="51"/>
      <c r="N38" s="43"/>
      <c r="O38" s="43" t="s">
        <v>27</v>
      </c>
      <c r="P38" s="43" t="s">
        <v>27</v>
      </c>
      <c r="Q38" s="45"/>
      <c r="R38" s="43"/>
      <c r="S38" s="43"/>
      <c r="T38" s="43"/>
      <c r="U38" s="45"/>
      <c r="V38" s="45"/>
      <c r="W38" s="43"/>
      <c r="X38" s="43" t="s">
        <v>40</v>
      </c>
    </row>
    <row r="39" spans="1:24" hidden="1" x14ac:dyDescent="0.2">
      <c r="A39" s="43"/>
      <c r="B39" s="43"/>
      <c r="C39" s="43"/>
      <c r="D39" s="43" t="s">
        <v>41</v>
      </c>
      <c r="E39" s="43"/>
      <c r="F39" s="43"/>
      <c r="G39" s="51"/>
      <c r="H39" s="51"/>
      <c r="I39" s="51"/>
      <c r="J39" s="51"/>
      <c r="K39" s="51"/>
      <c r="L39" s="51"/>
      <c r="M39" s="51"/>
      <c r="N39" s="43"/>
      <c r="O39" s="43" t="s">
        <v>28</v>
      </c>
      <c r="P39" s="43" t="s">
        <v>28</v>
      </c>
      <c r="Q39" s="45"/>
      <c r="R39" s="43"/>
      <c r="S39" s="43"/>
      <c r="T39" s="43"/>
      <c r="U39" s="45"/>
      <c r="V39" s="45"/>
      <c r="W39" s="43"/>
      <c r="X39" s="43" t="s">
        <v>42</v>
      </c>
    </row>
    <row r="40" spans="1:24" hidden="1" x14ac:dyDescent="0.2">
      <c r="A40" s="43"/>
      <c r="B40" s="43"/>
      <c r="C40" s="43"/>
      <c r="D40" s="43" t="s">
        <v>43</v>
      </c>
      <c r="E40" s="43"/>
      <c r="F40" s="43"/>
      <c r="G40" s="51"/>
      <c r="H40" s="51"/>
      <c r="I40" s="51"/>
      <c r="J40" s="51"/>
      <c r="K40" s="51"/>
      <c r="L40" s="51"/>
      <c r="M40" s="51"/>
      <c r="N40" s="43"/>
      <c r="O40" s="43"/>
      <c r="P40" s="43"/>
      <c r="Q40" s="45"/>
      <c r="R40" s="43"/>
      <c r="S40" s="43"/>
      <c r="T40" s="43"/>
      <c r="U40" s="45"/>
      <c r="V40" s="45"/>
      <c r="W40" s="43"/>
      <c r="X40" s="43"/>
    </row>
    <row r="41" spans="1:24" hidden="1" x14ac:dyDescent="0.2">
      <c r="A41" s="43"/>
      <c r="B41" s="43"/>
      <c r="C41" s="43"/>
      <c r="D41" s="43" t="s">
        <v>44</v>
      </c>
      <c r="E41" s="43"/>
      <c r="F41" s="43"/>
      <c r="G41" s="51"/>
      <c r="H41" s="51"/>
      <c r="I41" s="51"/>
      <c r="J41" s="51"/>
      <c r="K41" s="51"/>
      <c r="L41" s="51"/>
      <c r="M41" s="51"/>
      <c r="N41" s="43"/>
      <c r="O41" s="43"/>
      <c r="P41" s="43"/>
      <c r="Q41" s="45"/>
      <c r="R41" s="43"/>
      <c r="S41" s="43"/>
      <c r="T41" s="43"/>
      <c r="U41" s="45"/>
      <c r="V41" s="45"/>
      <c r="W41" s="43"/>
      <c r="X41" s="43"/>
    </row>
    <row r="42" spans="1:24" hidden="1" x14ac:dyDescent="0.2">
      <c r="A42" s="43"/>
      <c r="B42" s="43"/>
      <c r="C42" s="43"/>
      <c r="D42" s="43" t="s">
        <v>45</v>
      </c>
      <c r="E42" s="43"/>
      <c r="F42" s="43"/>
      <c r="G42" s="51"/>
      <c r="H42" s="51"/>
      <c r="I42" s="51"/>
      <c r="J42" s="51"/>
      <c r="K42" s="51"/>
      <c r="L42" s="51"/>
      <c r="M42" s="51"/>
      <c r="N42" s="43"/>
      <c r="O42" s="43"/>
      <c r="P42" s="43"/>
      <c r="Q42" s="45"/>
      <c r="R42" s="43"/>
      <c r="S42" s="43"/>
      <c r="T42" s="43"/>
      <c r="U42" s="45"/>
      <c r="V42" s="45"/>
      <c r="W42" s="43"/>
      <c r="X42" s="43"/>
    </row>
    <row r="43" spans="1:24" hidden="1" x14ac:dyDescent="0.2">
      <c r="A43" s="43"/>
      <c r="B43" s="43"/>
      <c r="C43" s="43"/>
      <c r="D43" s="43" t="s">
        <v>46</v>
      </c>
      <c r="E43" s="43"/>
      <c r="F43" s="43"/>
      <c r="G43" s="51"/>
      <c r="H43" s="51"/>
      <c r="I43" s="51"/>
      <c r="J43" s="51"/>
      <c r="K43" s="51"/>
      <c r="L43" s="51"/>
      <c r="M43" s="51"/>
      <c r="N43" s="43"/>
      <c r="O43" s="43"/>
      <c r="P43" s="43"/>
      <c r="Q43" s="45"/>
      <c r="R43" s="43"/>
      <c r="S43" s="43"/>
      <c r="T43" s="43"/>
      <c r="U43" s="45"/>
      <c r="V43" s="45"/>
      <c r="W43" s="43"/>
      <c r="X43" s="43"/>
    </row>
  </sheetData>
  <mergeCells count="49">
    <mergeCell ref="C4:D4"/>
    <mergeCell ref="F4:M4"/>
    <mergeCell ref="N4:Q4"/>
    <mergeCell ref="A1:B3"/>
    <mergeCell ref="C1:M1"/>
    <mergeCell ref="N1:Q3"/>
    <mergeCell ref="R1:X1"/>
    <mergeCell ref="C2:M2"/>
    <mergeCell ref="R2:X2"/>
    <mergeCell ref="C3:M3"/>
    <mergeCell ref="R3:X3"/>
    <mergeCell ref="N5:X5"/>
    <mergeCell ref="A5:M5"/>
    <mergeCell ref="R4:S4"/>
    <mergeCell ref="T4:W4"/>
    <mergeCell ref="X6:X7"/>
    <mergeCell ref="R6:R7"/>
    <mergeCell ref="S6:S7"/>
    <mergeCell ref="T6:T7"/>
    <mergeCell ref="U6:W6"/>
    <mergeCell ref="A6:A7"/>
    <mergeCell ref="B6:B7"/>
    <mergeCell ref="C6:C7"/>
    <mergeCell ref="D6:D7"/>
    <mergeCell ref="E6:E7"/>
    <mergeCell ref="F6:F7"/>
    <mergeCell ref="A4:B4"/>
    <mergeCell ref="A8:A9"/>
    <mergeCell ref="Q6:Q7"/>
    <mergeCell ref="P6:P7"/>
    <mergeCell ref="O6:O7"/>
    <mergeCell ref="B8:B9"/>
    <mergeCell ref="C8:C9"/>
    <mergeCell ref="D8:D9"/>
    <mergeCell ref="N8:N9"/>
    <mergeCell ref="O8:O9"/>
    <mergeCell ref="G6:M6"/>
    <mergeCell ref="N6:N7"/>
    <mergeCell ref="L8:L9"/>
    <mergeCell ref="M8:M9"/>
    <mergeCell ref="W8:W9"/>
    <mergeCell ref="X8:X9"/>
    <mergeCell ref="P8:P9"/>
    <mergeCell ref="Q8:Q9"/>
    <mergeCell ref="R8:R9"/>
    <mergeCell ref="S8:S9"/>
    <mergeCell ref="T8:T9"/>
    <mergeCell ref="U8:U9"/>
    <mergeCell ref="V8:V9"/>
  </mergeCells>
  <conditionalFormatting sqref="G8:H35">
    <cfRule type="containsText" dxfId="21" priority="22" operator="containsText" text="Alta">
      <formula>NOT(ISERROR(SEARCH("Alta",G8)))</formula>
    </cfRule>
  </conditionalFormatting>
  <conditionalFormatting sqref="G8:H34">
    <cfRule type="containsText" dxfId="20" priority="20" operator="containsText" text="Baja">
      <formula>NOT(ISERROR(SEARCH("Baja",G8)))</formula>
    </cfRule>
    <cfRule type="containsText" dxfId="19" priority="21" operator="containsText" text="Media">
      <formula>NOT(ISERROR(SEARCH("Media",G8)))</formula>
    </cfRule>
  </conditionalFormatting>
  <conditionalFormatting sqref="W21:W29 W9:W19 I8:M34">
    <cfRule type="containsText" dxfId="18" priority="17" operator="containsText" text="Bajo">
      <formula>NOT(ISERROR(SEARCH("Bajo",I8)))</formula>
    </cfRule>
    <cfRule type="containsText" dxfId="17" priority="18" operator="containsText" text="Medio">
      <formula>NOT(ISERROR(SEARCH("Medio",I8)))</formula>
    </cfRule>
    <cfRule type="containsText" dxfId="16" priority="19" operator="containsText" text="Alto">
      <formula>NOT(ISERROR(SEARCH("Alto",I8)))</formula>
    </cfRule>
  </conditionalFormatting>
  <conditionalFormatting sqref="I8:I34">
    <cfRule type="containsText" dxfId="15" priority="14" operator="containsText" text="Catastrófico">
      <formula>NOT(ISERROR(SEARCH("Catastrófico",I8)))</formula>
    </cfRule>
    <cfRule type="containsText" dxfId="14" priority="15" operator="containsText" text="Moderado">
      <formula>NOT(ISERROR(SEARCH("Moderado",I8)))</formula>
    </cfRule>
    <cfRule type="containsText" dxfId="13" priority="16" operator="containsText" text="Leve">
      <formula>NOT(ISERROR(SEARCH("Leve",I8)))</formula>
    </cfRule>
  </conditionalFormatting>
  <conditionalFormatting sqref="M8:M34">
    <cfRule type="containsText" dxfId="12" priority="7" operator="containsText" text="Moderado">
      <formula>NOT(ISERROR(SEARCH("Moderado",M8)))</formula>
    </cfRule>
    <cfRule type="containsText" dxfId="11" priority="8" operator="containsText" text="Importante">
      <formula>NOT(ISERROR(SEARCH("Importante",M8)))</formula>
    </cfRule>
    <cfRule type="containsText" dxfId="10" priority="9" operator="containsText" text="Inaceptable">
      <formula>NOT(ISERROR(SEARCH("Inaceptable",M8)))</formula>
    </cfRule>
    <cfRule type="containsText" dxfId="9" priority="10" operator="containsText" text="Importante">
      <formula>NOT(ISERROR(SEARCH("Importante",M8)))</formula>
    </cfRule>
    <cfRule type="containsText" dxfId="8" priority="11" operator="containsText" text="Moderada">
      <formula>NOT(ISERROR(SEARCH("Moderada",M8)))</formula>
    </cfRule>
    <cfRule type="containsText" dxfId="7" priority="12" operator="containsText" text="Tolerable">
      <formula>NOT(ISERROR(SEARCH("Tolerable",M8)))</formula>
    </cfRule>
    <cfRule type="containsText" dxfId="6" priority="13" operator="containsText" text="Aceptable">
      <formula>NOT(ISERROR(SEARCH("Aceptable",M8)))</formula>
    </cfRule>
  </conditionalFormatting>
  <conditionalFormatting sqref="W8:W33">
    <cfRule type="containsText" dxfId="5" priority="2" operator="containsText" text="Inaceptable">
      <formula>NOT(ISERROR(SEARCH("Inaceptable",W8)))</formula>
    </cfRule>
    <cfRule type="containsText" dxfId="4" priority="3" operator="containsText" text="Importante">
      <formula>NOT(ISERROR(SEARCH("Importante",W8)))</formula>
    </cfRule>
    <cfRule type="containsText" dxfId="3" priority="4" operator="containsText" text="Moderado">
      <formula>NOT(ISERROR(SEARCH("Moderado",W8)))</formula>
    </cfRule>
    <cfRule type="containsText" dxfId="2" priority="5" operator="containsText" text="Torerable">
      <formula>NOT(ISERROR(SEARCH("Torerable",W8)))</formula>
    </cfRule>
    <cfRule type="containsText" dxfId="1" priority="6" operator="containsText" text="Aceptable">
      <formula>NOT(ISERROR(SEARCH("Aceptable",W8)))</formula>
    </cfRule>
  </conditionalFormatting>
  <conditionalFormatting sqref="W8:W28">
    <cfRule type="containsText" dxfId="0" priority="1" operator="containsText" text="Tolerable">
      <formula>NOT(ISERROR(SEARCH("Tolerable",W8)))</formula>
    </cfRule>
  </conditionalFormatting>
  <dataValidations count="6">
    <dataValidation type="list" allowBlank="1" showInputMessage="1" showErrorMessage="1" sqref="P8 P10:P36" xr:uid="{00000000-0002-0000-0100-000000000000}">
      <formula1>$P$38:$P$39</formula1>
    </dataValidation>
    <dataValidation type="list" allowBlank="1" showInputMessage="1" showErrorMessage="1" sqref="O8 O10:O34" xr:uid="{00000000-0002-0000-0100-000001000000}">
      <formula1>$O$38:$O$39</formula1>
    </dataValidation>
    <dataValidation type="list" allowBlank="1" showInputMessage="1" showErrorMessage="1" sqref="X8:X15" xr:uid="{00000000-0002-0000-0100-000002000000}">
      <formula1>$X$35:$X$39</formula1>
    </dataValidation>
    <dataValidation type="list" allowBlank="1" showInputMessage="1" showErrorMessage="1" sqref="I8:I34" xr:uid="{00000000-0002-0000-0100-000003000000}">
      <formula1>$I$36:$I$38</formula1>
    </dataValidation>
    <dataValidation type="list" allowBlank="1" showInputMessage="1" showErrorMessage="1" sqref="G8:G34" xr:uid="{00000000-0002-0000-0100-000004000000}">
      <formula1>$G$36:$G$38</formula1>
    </dataValidation>
    <dataValidation type="list" allowBlank="1" showInputMessage="1" showErrorMessage="1" sqref="D8 D10:D22" xr:uid="{00000000-0002-0000-0100-000005000000}">
      <formula1>$D$37:$D$43</formula1>
    </dataValidation>
  </dataValidations>
  <hyperlinks>
    <hyperlink ref="I7" location="'Estructura de Riesgos FP'!F3" display="Impacto" xr:uid="{00000000-0004-0000-0100-000000000000}"/>
    <hyperlink ref="G7" location="'Estructura de Riesgos FP'!E3" display="Probabilidad" xr:uid="{00000000-0004-0000-0100-000001000000}"/>
  </hyperlinks>
  <pageMargins left="0.70866141732283472" right="0.31496062992125984" top="0.74803149606299213" bottom="0.74803149606299213" header="0.31496062992125984" footer="0.31496062992125984"/>
  <pageSetup paperSize="5" scale="80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valoración</vt:lpstr>
      <vt:lpstr>Mapa de riesgos C.I. contable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ISBELIA HERRERA PAEZ</cp:lastModifiedBy>
  <cp:lastPrinted>2020-02-18T15:24:10Z</cp:lastPrinted>
  <dcterms:created xsi:type="dcterms:W3CDTF">2018-10-18T13:49:10Z</dcterms:created>
  <dcterms:modified xsi:type="dcterms:W3CDTF">2022-01-31T13:08:09Z</dcterms:modified>
</cp:coreProperties>
</file>