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INTERVENCION JURIDICA\2023\MAPA DE RIESGOS 2023\"/>
    </mc:Choice>
  </mc:AlternateContent>
  <xr:revisionPtr revIDLastSave="0" documentId="8_{D364A2BF-7EEA-4189-B561-677A8F6420EC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Tabla de valoración" sheetId="2" state="hidden" r:id="rId1"/>
    <sheet name="JURIDICA" sheetId="16" r:id="rId2"/>
  </sheets>
  <externalReferences>
    <externalReference r:id="rId3"/>
  </externalReferences>
  <definedNames>
    <definedName name="FUENTE">#REF!</definedName>
    <definedName name="Hoja_1_de_1">#REF!</definedName>
    <definedName name="hojka" comment="criterios">#REF!</definedName>
    <definedName name="listado" comment="criterios">#REF!</definedName>
    <definedName name="listado1" comment="criterios">#REF!</definedName>
    <definedName name="listadoGMP" comment="criterios">#REF!</definedName>
    <definedName name="MATRIZ_RAM">#REF!</definedName>
    <definedName name="mENSUAL">#REF!</definedName>
    <definedName name="VALORACION_RAM">#REF!</definedName>
    <definedName name="Valoracion_RAMVAL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7" i="16" l="1"/>
  <c r="J17" i="16"/>
  <c r="H17" i="16"/>
  <c r="J16" i="16"/>
  <c r="H16" i="16"/>
  <c r="N15" i="16"/>
  <c r="J15" i="16"/>
  <c r="H15" i="16"/>
  <c r="J14" i="16"/>
  <c r="H14" i="16"/>
  <c r="N13" i="16"/>
  <c r="J13" i="16"/>
  <c r="H13" i="16"/>
  <c r="J12" i="16"/>
  <c r="H12" i="16"/>
  <c r="N11" i="16"/>
  <c r="J11" i="16"/>
  <c r="H11" i="16"/>
  <c r="J10" i="16"/>
  <c r="H10" i="16"/>
  <c r="J8" i="16"/>
  <c r="H8" i="16"/>
  <c r="K12" i="16" l="1"/>
  <c r="K17" i="16"/>
  <c r="L17" i="16" s="1"/>
  <c r="U17" i="16" s="1"/>
  <c r="V17" i="16" s="1"/>
  <c r="W17" i="16" s="1"/>
  <c r="K10" i="16"/>
  <c r="K15" i="16"/>
  <c r="K11" i="16"/>
  <c r="L11" i="16" s="1"/>
  <c r="U12" i="16" s="1"/>
  <c r="K14" i="16"/>
  <c r="M14" i="16" s="1"/>
  <c r="K8" i="16"/>
  <c r="K13" i="16"/>
  <c r="M13" i="16" s="1"/>
  <c r="K16" i="16"/>
  <c r="L15" i="16" s="1"/>
  <c r="M17" i="16"/>
  <c r="L14" i="16" l="1"/>
  <c r="U14" i="16" s="1"/>
  <c r="V14" i="16" s="1"/>
  <c r="W14" i="16" s="1"/>
  <c r="L8" i="16"/>
  <c r="U9" i="16" s="1"/>
  <c r="U11" i="16"/>
  <c r="V11" i="16" s="1"/>
  <c r="W11" i="16" s="1"/>
  <c r="M11" i="16"/>
  <c r="U13" i="16"/>
  <c r="W13" i="16" s="1"/>
  <c r="U16" i="16"/>
  <c r="M15" i="16"/>
  <c r="U15" i="16"/>
  <c r="U8" i="16" l="1"/>
  <c r="U10" i="16"/>
  <c r="V8" i="16" s="1"/>
  <c r="W8" i="16" s="1"/>
  <c r="M8" i="16"/>
  <c r="V15" i="16"/>
  <c r="W15" i="16" s="1"/>
  <c r="H17" i="2" l="1"/>
  <c r="H16" i="2"/>
  <c r="H15" i="2"/>
  <c r="H14" i="2"/>
  <c r="H13" i="2"/>
  <c r="H12" i="2"/>
  <c r="H11" i="2"/>
  <c r="H10" i="2"/>
  <c r="H9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 de Windows</author>
  </authors>
  <commentList>
    <comment ref="Q6" authorId="0" shapeId="0" xr:uid="{A511CABC-D6FD-42D1-B113-65766B374547}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No existe no documentado 0%
Existe no documentado 50%
Existe documentado 75% </t>
        </r>
      </text>
    </comment>
  </commentList>
</comments>
</file>

<file path=xl/sharedStrings.xml><?xml version="1.0" encoding="utf-8"?>
<sst xmlns="http://schemas.openxmlformats.org/spreadsheetml/2006/main" count="404" uniqueCount="197">
  <si>
    <t xml:space="preserve">Mapa de riesgo </t>
  </si>
  <si>
    <t xml:space="preserve">Hospital San Jerónimo de Montería </t>
  </si>
  <si>
    <t>Líder del área / proceso</t>
  </si>
  <si>
    <t>Código del riesgo</t>
  </si>
  <si>
    <t>Nombre del riesgo</t>
  </si>
  <si>
    <t xml:space="preserve">Descripción </t>
  </si>
  <si>
    <t>Clasificación</t>
  </si>
  <si>
    <t xml:space="preserve">Causas </t>
  </si>
  <si>
    <t xml:space="preserve">Consecuencias </t>
  </si>
  <si>
    <t>Descripción del control</t>
  </si>
  <si>
    <t>Frecuencia del control</t>
  </si>
  <si>
    <t xml:space="preserve">Responsable </t>
  </si>
  <si>
    <t>Riesgo Residual</t>
  </si>
  <si>
    <t>Tratamiento</t>
  </si>
  <si>
    <t xml:space="preserve">Nivel </t>
  </si>
  <si>
    <t>SI</t>
  </si>
  <si>
    <t>Riesgo de cumplimiento</t>
  </si>
  <si>
    <t xml:space="preserve">VALORACIÓN DE LA FRECUENCIA DE LOS RIESGOS </t>
  </si>
  <si>
    <t>Frecuencia- probailidad</t>
  </si>
  <si>
    <t xml:space="preserve">Calificación </t>
  </si>
  <si>
    <t>Valoración</t>
  </si>
  <si>
    <t>Baja</t>
  </si>
  <si>
    <t>Media</t>
  </si>
  <si>
    <t>Alta</t>
  </si>
  <si>
    <t>Leve</t>
  </si>
  <si>
    <t>Moderado</t>
  </si>
  <si>
    <t>Impact/ Gravedad</t>
  </si>
  <si>
    <t>Prob/ Frec</t>
  </si>
  <si>
    <t>Calificación</t>
  </si>
  <si>
    <t>Probabilidad</t>
  </si>
  <si>
    <t>VALORACIÓN DE IMPACTO DE LOS RIESGOS</t>
  </si>
  <si>
    <t>Gravedad- impacto</t>
  </si>
  <si>
    <t>Impacto</t>
  </si>
  <si>
    <t>Valor</t>
  </si>
  <si>
    <t>Catastrófico</t>
  </si>
  <si>
    <t>NIVEL RIESGO INHERENTE</t>
  </si>
  <si>
    <t>Probabilidad * impacto</t>
  </si>
  <si>
    <t>Aceptable</t>
  </si>
  <si>
    <t>Tolerable</t>
  </si>
  <si>
    <t>Importante</t>
  </si>
  <si>
    <t>Inaceptable</t>
  </si>
  <si>
    <t>Inherente</t>
  </si>
  <si>
    <t>Menor o igual a 5</t>
  </si>
  <si>
    <t>Mayor o igual a 5 y menor o igual  a 10</t>
  </si>
  <si>
    <t>Mayor a 40</t>
  </si>
  <si>
    <t>Evitar el riesgo</t>
  </si>
  <si>
    <t>Reducir el riesgo</t>
  </si>
  <si>
    <t>Compartir el riesgo</t>
  </si>
  <si>
    <t>Transferir el riesgo</t>
  </si>
  <si>
    <t>Valoración riesgo inherente</t>
  </si>
  <si>
    <t>Mayor a 30 y menor o igual a 40</t>
  </si>
  <si>
    <t>Riesgo estratégico</t>
  </si>
  <si>
    <t>Riesgo financiero</t>
  </si>
  <si>
    <t>Riesgo operativo</t>
  </si>
  <si>
    <t>Permanente</t>
  </si>
  <si>
    <t>Mayor a 10 y menor o igual 30</t>
  </si>
  <si>
    <t xml:space="preserve">Permanente </t>
  </si>
  <si>
    <t>Código: C.6.FOR.OO3</t>
  </si>
  <si>
    <t xml:space="preserve">Versión:01 </t>
  </si>
  <si>
    <t>Fecha: Diciembre de 2018</t>
  </si>
  <si>
    <t>IDENTIFICACIÓN DEL RIESGO</t>
  </si>
  <si>
    <t>¿Existe control?</t>
  </si>
  <si>
    <t>¿Documentado?</t>
  </si>
  <si>
    <t xml:space="preserve">Riesgo de imagen </t>
  </si>
  <si>
    <t>Riesgo tecnología</t>
  </si>
  <si>
    <t xml:space="preserve">Riesgo de corrupción  </t>
  </si>
  <si>
    <t>Gerencia</t>
  </si>
  <si>
    <t>valoración del riesgo</t>
  </si>
  <si>
    <t>Nombre del  área / proceso</t>
  </si>
  <si>
    <t>Gestión Jurídica</t>
  </si>
  <si>
    <t>Clasificación del Riesgo</t>
  </si>
  <si>
    <t>Riesgo Absoluto</t>
  </si>
  <si>
    <t>Valoracion del control</t>
  </si>
  <si>
    <t xml:space="preserve">Valor </t>
  </si>
  <si>
    <t>valor</t>
  </si>
  <si>
    <t>Interposición de demandas y/o procesos sancionatorios</t>
  </si>
  <si>
    <t xml:space="preserve">Probabilidad de incurrir en pérdidas económicas  por procesos de demanda y/o sanciones  </t>
  </si>
  <si>
    <t xml:space="preserve">Falta de previsión de riesgos asociados a la provisión de servicios de salud </t>
  </si>
  <si>
    <t>Condena, sanción y multa, entre otros perjuicios que se deriven para el hospital, por hechos que afecten la prestación del servicio/o se deriven de la ejecución del proceso contractual.</t>
  </si>
  <si>
    <t>A1.  002</t>
  </si>
  <si>
    <t>Respuesta y asistencia permanente de las distintas acciones o demandas interpuestas a la ESE.</t>
  </si>
  <si>
    <t>Asesora jurídica
Líderes que intervienen en las respuestas de las peticiones
Profesional de apoyo oficina jurídica</t>
  </si>
  <si>
    <t>Atender diligentemente cualquier solicitud que se haga en el hospital por parte de otras entidades, entes de control y personas naturales o jurídicas.</t>
  </si>
  <si>
    <t>Falta de seguimiento a la ejecución contractual por parte de los supervisores</t>
  </si>
  <si>
    <t>Afectación en la prestación del servicio en la entidad</t>
  </si>
  <si>
    <t>Elaboración oportuna de las respuestas a emitir con previo visto bueno del asesor jurídico, para revisión y firma en gerencia.</t>
  </si>
  <si>
    <t>Cada vez que llega una petición</t>
  </si>
  <si>
    <t>Incumplimiento de la normatividad que regula el derecho fundamental de petición</t>
  </si>
  <si>
    <t>Posibilidad de incurrir en pérdidas económicas por multas o sanciones derivadas de incumplimiento de la normatividad que regula el derecho fundamental de petición</t>
  </si>
  <si>
    <t xml:space="preserve">Error en el traslado de la petición, remitiéndola a persona no competente para dar respuesta. </t>
  </si>
  <si>
    <t>Interposición de tutelas en contra del hospital por violación del derecho fundamental.</t>
  </si>
  <si>
    <t>Traslado oportuno de las peticiones a la oficina correspondiente de su respuesta.</t>
  </si>
  <si>
    <t>Asesora jurídica 
Profesional de apoyo de defensa judicial
Supervisores del contrato</t>
  </si>
  <si>
    <t>Descuido por parte del responsable que conlleva a no responder la petición en el momento oportuno y no responderla correctamente.</t>
  </si>
  <si>
    <t>Multas y/o sanciones
Inicio de procesos disciplinarios para los funcionarios que no den respuesta oportuna a los derechos de petición.</t>
  </si>
  <si>
    <t>Atender las solicitudes que se haga al hospital por parte de otras entidades, entes de control y personas naturales y/o jurídicas.</t>
  </si>
  <si>
    <t>Fallas en la defensa judicial y vencimiento de términos</t>
  </si>
  <si>
    <t>Probabilidad de incurrir en pérdidas económicas  por fallas en la defensa judicial y vencimiento de términos.</t>
  </si>
  <si>
    <t>Fallas en la estructuración de la defensa</t>
  </si>
  <si>
    <t>Incumplimiento de normas</t>
  </si>
  <si>
    <t>Hacer seguimiento constante sobre los procesos y/o investigaciones de tipo administrativo que cursen contra el hospital y el cumplimiento de los términos.</t>
  </si>
  <si>
    <t>Vencimiento de términos</t>
  </si>
  <si>
    <t>Condenas, multas,, sanciones administrativas, disciplinarias y/o penales, que pueden conllevar a un detrimento patrimonial.</t>
  </si>
  <si>
    <t>Designar un responsable de publicación de la dependencia jurídica.</t>
  </si>
  <si>
    <t>Alto volumen de contratos y corta periodicidad de los mismos lo que genera gran cantidad de contratos y/o adiciones y/o prórrogas que implican tiempos de legalización que impiden la oportunidad de su registro en plataforma.</t>
  </si>
  <si>
    <t xml:space="preserve">Incumplimiento de la norma por vulneración al principio de publicidad </t>
  </si>
  <si>
    <t>Acompañamiento del área de sistemas para el manejo del software.</t>
  </si>
  <si>
    <t xml:space="preserve">Extemporaneidad de la entrega de garantías por parte de los contratistas y/o proveedores. </t>
  </si>
  <si>
    <t xml:space="preserve">Falta de asistencia a las capacitaciones programadas a la oficina de juridica, relacionados al proceso contractactual. </t>
  </si>
  <si>
    <t>El desconocimiento a las normas que regulan las fases en los procesos  contractuales y la responsabilidad de cada uno de los interponientes de los mismo.</t>
  </si>
  <si>
    <t xml:space="preserve">Falta de interes Y/o compromisos pore parte del personal. </t>
  </si>
  <si>
    <t xml:space="preserve">Mala planeacion con falencias en le proceso contractual y hallazgos por parte de los entes de control.  Sanciones discplinarias. </t>
  </si>
  <si>
    <t xml:space="preserve">Enviar información y cronograma de las capacitaciones. </t>
  </si>
  <si>
    <t>Profesional de apoyo de defensa judicial</t>
  </si>
  <si>
    <t>Supervisores del contrato</t>
  </si>
  <si>
    <t>A2R. 003</t>
  </si>
  <si>
    <t>A2R. 004</t>
  </si>
  <si>
    <t>A2R. 005</t>
  </si>
  <si>
    <t>Registro extemporáneo de los contratos en la plataforma del SECOP - SIA OBSERVA - SIHO.</t>
  </si>
  <si>
    <t>Probabilidad de incurrir en sanciones por el registro extemporáneo de los contratos en la plataforma del SECOP - SIA OBSERVA - SIHO</t>
  </si>
  <si>
    <t xml:space="preserve">A2R. 001 </t>
  </si>
  <si>
    <t>A2R. 002</t>
  </si>
  <si>
    <t>A2R. 006</t>
  </si>
  <si>
    <t>A2R. 007</t>
  </si>
  <si>
    <t>A2R. 008</t>
  </si>
  <si>
    <t>A2R. 009</t>
  </si>
  <si>
    <t>A2R. 010</t>
  </si>
  <si>
    <t>A2R. 011</t>
  </si>
  <si>
    <t>A2R. 012</t>
  </si>
  <si>
    <t>A2R. 013</t>
  </si>
  <si>
    <t>A2R. 014</t>
  </si>
  <si>
    <t>A2R. 015</t>
  </si>
  <si>
    <t>A2R. 016</t>
  </si>
  <si>
    <t>A2R. 017</t>
  </si>
  <si>
    <t>A2R. 018</t>
  </si>
  <si>
    <t>A2R. 019</t>
  </si>
  <si>
    <t>A2R. 020</t>
  </si>
  <si>
    <t>A2R. 021</t>
  </si>
  <si>
    <t>A2R. 022</t>
  </si>
  <si>
    <t>A2R. 023</t>
  </si>
  <si>
    <t>A2R. 024</t>
  </si>
  <si>
    <t>A2R. 025</t>
  </si>
  <si>
    <t>A2R. 026</t>
  </si>
  <si>
    <t>A2R. 027</t>
  </si>
  <si>
    <t>A2R. 028</t>
  </si>
  <si>
    <t>A2R. 029</t>
  </si>
  <si>
    <t>A2R. 030</t>
  </si>
  <si>
    <t>A2R. 031</t>
  </si>
  <si>
    <t>A2R. 032</t>
  </si>
  <si>
    <t>A2R. 033</t>
  </si>
  <si>
    <t>A2R. 034</t>
  </si>
  <si>
    <t>A2R. 035</t>
  </si>
  <si>
    <t>A2R. 036</t>
  </si>
  <si>
    <t>A2R. 037</t>
  </si>
  <si>
    <t>A2R. 038</t>
  </si>
  <si>
    <t>A2R. 039</t>
  </si>
  <si>
    <t>A2R. 040</t>
  </si>
  <si>
    <t>A2R. 041</t>
  </si>
  <si>
    <t>A2R. 042</t>
  </si>
  <si>
    <t>A2R. 043</t>
  </si>
  <si>
    <t>A2R. 044</t>
  </si>
  <si>
    <t>A2R. 045</t>
  </si>
  <si>
    <t>A2R. 046</t>
  </si>
  <si>
    <t>A2R. 047</t>
  </si>
  <si>
    <t>A2R. 048</t>
  </si>
  <si>
    <t>A2R. 049</t>
  </si>
  <si>
    <t>A2R. 050</t>
  </si>
  <si>
    <t>A2R. 051</t>
  </si>
  <si>
    <t>A2R. 052</t>
  </si>
  <si>
    <t>A2R. 053</t>
  </si>
  <si>
    <t>A2R. 054</t>
  </si>
  <si>
    <t>A2R. 055</t>
  </si>
  <si>
    <t>A2R. 056</t>
  </si>
  <si>
    <t>A2R. 057</t>
  </si>
  <si>
    <t>A2R. 058</t>
  </si>
  <si>
    <t>A2R. 059</t>
  </si>
  <si>
    <t>A2R. 060</t>
  </si>
  <si>
    <t>A2R. 061</t>
  </si>
  <si>
    <t>A2R. 062</t>
  </si>
  <si>
    <t>A2R. 063</t>
  </si>
  <si>
    <t>A2R. 064</t>
  </si>
  <si>
    <t>A2R. 065</t>
  </si>
  <si>
    <t>INTERPOSICIÓN DE ACCIONES DE TUTELA POR LA VULNERACIÓN DE DERECHOS FUNDAMENTALES</t>
  </si>
  <si>
    <t>LUISA FARAH</t>
  </si>
  <si>
    <t>Vigencia 2022</t>
  </si>
  <si>
    <t>PROBABILIDAD DE INCURRIR EN SACIONES POR LA VULNERACION DE DERECHOS FUNDAMENTALES</t>
  </si>
  <si>
    <t>Riesgo Operativo</t>
  </si>
  <si>
    <t xml:space="preserve">VENCIMIENTO DE TERMINOS, DEMORA EN LA AUTORIZACION PARA PRESTAR EL SERVICIO DE SALUD, NO ACATAR UNA PETICION </t>
  </si>
  <si>
    <t>SANCIÓN Y MULTA, ENTRE OTROS PERJUICIOS QUE SE DERIVEN PARA EL HOSPITAL, POR HECHOS QUE AFECTEN LA PRESTACIÓN DEL SERVICIO/O DE SALUD Y VULNERACIÓN DE DERECHOS FUNDAMENTALES</t>
  </si>
  <si>
    <t>TOLERABLE</t>
  </si>
  <si>
    <t>ALTO</t>
  </si>
  <si>
    <t>MODERADO</t>
  </si>
  <si>
    <t>A2R.006</t>
  </si>
  <si>
    <t>RESPUESTA A LAS DISTINTAS ACCIONES CONSTITUCIONALES EN TODO EL TRAMITE QUE CURSA EN CONTRA DE LA ESE</t>
  </si>
  <si>
    <t>CADA VEZ QUE LLEGA UNA TUTELA</t>
  </si>
  <si>
    <t>ASESORA JURIDICA</t>
  </si>
  <si>
    <t>REDUCIR EL RIESGO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</si>
</sst>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sz val="12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0"/>
      <color theme="1"/>
      <name val="Calibri Light"/>
      <family val="2"/>
    </font>
    <font>
      <sz val="8"/>
      <name val="Calibri"/>
      <family val="2"/>
      <scheme val="minor"/>
    </font>
    <font>
      <sz val="8"/>
      <color theme="1"/>
      <name val="Arial Narrow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0" fillId="0" borderId="0" xfId="0" applyAlignment="1">
      <alignment horizontal="center"/>
    </xf>
    <xf numFmtId="0" fontId="0" fillId="5" borderId="1" xfId="0" applyFill="1" applyBorder="1"/>
    <xf numFmtId="0" fontId="0" fillId="6" borderId="1" xfId="0" applyFill="1" applyBorder="1"/>
    <xf numFmtId="0" fontId="0" fillId="7" borderId="1" xfId="0" applyFill="1" applyBorder="1"/>
    <xf numFmtId="0" fontId="0" fillId="8" borderId="1" xfId="0" applyFill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0" xfId="0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Border="1"/>
    <xf numFmtId="0" fontId="0" fillId="0" borderId="14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4" xfId="0" applyBorder="1"/>
    <xf numFmtId="0" fontId="0" fillId="0" borderId="9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 vertical="center"/>
    </xf>
    <xf numFmtId="0" fontId="0" fillId="9" borderId="1" xfId="0" applyFill="1" applyBorder="1"/>
    <xf numFmtId="0" fontId="0" fillId="2" borderId="0" xfId="0" applyFill="1" applyAlignment="1">
      <alignment horizontal="left"/>
    </xf>
    <xf numFmtId="0" fontId="0" fillId="0" borderId="0" xfId="0" applyAlignment="1">
      <alignment horizontal="left"/>
    </xf>
    <xf numFmtId="0" fontId="7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 wrapText="1"/>
    </xf>
    <xf numFmtId="0" fontId="5" fillId="0" borderId="0" xfId="0" applyFont="1"/>
    <xf numFmtId="0" fontId="1" fillId="0" borderId="0" xfId="0" applyFont="1"/>
    <xf numFmtId="0" fontId="1" fillId="0" borderId="1" xfId="0" applyFont="1" applyBorder="1"/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5" fillId="0" borderId="0" xfId="0" applyFont="1" applyAlignment="1">
      <alignment horizontal="justify" vertical="center" wrapText="1"/>
    </xf>
    <xf numFmtId="0" fontId="1" fillId="0" borderId="0" xfId="0" applyFont="1" applyAlignment="1">
      <alignment vertical="center"/>
    </xf>
    <xf numFmtId="0" fontId="8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9" fontId="7" fillId="0" borderId="1" xfId="0" applyNumberFormat="1" applyFont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justify" vertical="center" wrapText="1"/>
    </xf>
    <xf numFmtId="0" fontId="1" fillId="0" borderId="0" xfId="0" applyFont="1" applyAlignment="1">
      <alignment horizontal="left"/>
    </xf>
    <xf numFmtId="0" fontId="9" fillId="11" borderId="0" xfId="0" applyFont="1" applyFill="1" applyAlignment="1" applyProtection="1">
      <alignment horizontal="justify" vertical="center" wrapText="1"/>
      <protection locked="0"/>
    </xf>
    <xf numFmtId="0" fontId="10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justify" vertical="center"/>
    </xf>
    <xf numFmtId="0" fontId="9" fillId="8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 vertical="center" wrapText="1"/>
    </xf>
    <xf numFmtId="0" fontId="0" fillId="0" borderId="7" xfId="0" applyBorder="1" applyAlignment="1">
      <alignment horizontal="center" wrapText="1"/>
    </xf>
    <xf numFmtId="0" fontId="0" fillId="2" borderId="4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10" borderId="4" xfId="0" applyFill="1" applyBorder="1" applyAlignment="1">
      <alignment horizontal="center"/>
    </xf>
    <xf numFmtId="0" fontId="0" fillId="10" borderId="5" xfId="0" applyFill="1" applyBorder="1" applyAlignment="1">
      <alignment horizontal="center"/>
    </xf>
    <xf numFmtId="0" fontId="0" fillId="10" borderId="6" xfId="0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8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justify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justify" vertical="center" wrapText="1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3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</cellXfs>
  <cellStyles count="1">
    <cellStyle name="Normal" xfId="0" builtinId="0"/>
  </cellStyles>
  <dxfs count="18"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242456</xdr:colOff>
      <xdr:row>0</xdr:row>
      <xdr:rowOff>173183</xdr:rowOff>
    </xdr:from>
    <xdr:to>
      <xdr:col>1</xdr:col>
      <xdr:colOff>242456</xdr:colOff>
      <xdr:row>3</xdr:row>
      <xdr:rowOff>121229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7A30DFF9-F4CD-427F-AECB-EBBA1B57470C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64344" b="26804"/>
        <a:stretch/>
      </xdr:blipFill>
      <xdr:spPr bwMode="auto">
        <a:xfrm>
          <a:off x="1366406" y="173183"/>
          <a:ext cx="1506680" cy="93864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952500</xdr:colOff>
      <xdr:row>0</xdr:row>
      <xdr:rowOff>95250</xdr:rowOff>
    </xdr:from>
    <xdr:to>
      <xdr:col>1</xdr:col>
      <xdr:colOff>2127250</xdr:colOff>
      <xdr:row>3</xdr:row>
      <xdr:rowOff>31750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B71B0291-22F9-4DE5-9F0A-4D69E5B0A65E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" y="95250"/>
          <a:ext cx="2286000" cy="11747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13</xdr:col>
      <xdr:colOff>762000</xdr:colOff>
      <xdr:row>0</xdr:row>
      <xdr:rowOff>31750</xdr:rowOff>
    </xdr:from>
    <xdr:to>
      <xdr:col>15</xdr:col>
      <xdr:colOff>1047750</xdr:colOff>
      <xdr:row>2</xdr:row>
      <xdr:rowOff>381000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2788008A-7A8F-4CDD-88E5-9AD88B25B274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13750" y="31750"/>
          <a:ext cx="2286000" cy="11747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istica2\COMPARTIDO%20CALIDAD\PLANEACI&#211;N\MAPA%20DE%20RIESGOS%202020\ADMINISTRATIVOS\Mapas%20de%20riesgo%20juridica%20%20HSJ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 de valoración"/>
      <sheetName val="Mapa Riesgos Juridica"/>
    </sheetNames>
    <sheetDataSet>
      <sheetData sheetId="0">
        <row r="4">
          <cell r="A4" t="str">
            <v xml:space="preserve">Calificación </v>
          </cell>
          <cell r="B4" t="str">
            <v>Valoración</v>
          </cell>
        </row>
        <row r="5">
          <cell r="A5" t="str">
            <v>Baja</v>
          </cell>
          <cell r="B5">
            <v>1</v>
          </cell>
        </row>
        <row r="6">
          <cell r="A6" t="str">
            <v>Media</v>
          </cell>
          <cell r="B6">
            <v>2</v>
          </cell>
        </row>
        <row r="7">
          <cell r="A7" t="str">
            <v>Alta</v>
          </cell>
          <cell r="B7">
            <v>3</v>
          </cell>
        </row>
        <row r="13">
          <cell r="A13" t="str">
            <v>Leve</v>
          </cell>
          <cell r="B13">
            <v>5</v>
          </cell>
        </row>
        <row r="14">
          <cell r="A14" t="str">
            <v>Moderado</v>
          </cell>
          <cell r="B14">
            <v>10</v>
          </cell>
        </row>
        <row r="15">
          <cell r="A15" t="str">
            <v>Catastrófico</v>
          </cell>
          <cell r="B15">
            <v>20</v>
          </cell>
        </row>
        <row r="28">
          <cell r="A28">
            <v>1</v>
          </cell>
          <cell r="B28" t="str">
            <v>Aceptable</v>
          </cell>
        </row>
        <row r="29">
          <cell r="A29">
            <v>5</v>
          </cell>
          <cell r="B29" t="str">
            <v>Aceptable</v>
          </cell>
        </row>
        <row r="30">
          <cell r="A30">
            <v>5.0999999999999996</v>
          </cell>
          <cell r="B30" t="str">
            <v>Tolerable</v>
          </cell>
        </row>
        <row r="31">
          <cell r="A31">
            <v>10</v>
          </cell>
          <cell r="B31" t="str">
            <v>Tolerable</v>
          </cell>
        </row>
        <row r="32">
          <cell r="A32">
            <v>10.1</v>
          </cell>
          <cell r="B32" t="str">
            <v>Moderado</v>
          </cell>
        </row>
        <row r="33">
          <cell r="A33">
            <v>15</v>
          </cell>
          <cell r="B33" t="str">
            <v>Moderado</v>
          </cell>
        </row>
        <row r="34">
          <cell r="A34">
            <v>20</v>
          </cell>
          <cell r="B34" t="str">
            <v>Moderado</v>
          </cell>
        </row>
        <row r="35">
          <cell r="A35">
            <v>20.100000000000001</v>
          </cell>
          <cell r="B35" t="str">
            <v>Importante</v>
          </cell>
        </row>
        <row r="36">
          <cell r="A36">
            <v>30</v>
          </cell>
          <cell r="B36" t="str">
            <v>Importante</v>
          </cell>
        </row>
        <row r="37">
          <cell r="A37">
            <v>40</v>
          </cell>
          <cell r="B37" t="str">
            <v>Importante</v>
          </cell>
        </row>
        <row r="38">
          <cell r="A38">
            <v>40.1</v>
          </cell>
          <cell r="B38" t="str">
            <v>Inaceptable</v>
          </cell>
        </row>
        <row r="39">
          <cell r="A39">
            <v>60</v>
          </cell>
          <cell r="B39" t="str">
            <v>Inaceptable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39"/>
  <sheetViews>
    <sheetView topLeftCell="A13" workbookViewId="0">
      <selection activeCell="A28" sqref="A28:B29"/>
    </sheetView>
  </sheetViews>
  <sheetFormatPr baseColWidth="10" defaultRowHeight="15" x14ac:dyDescent="0.25"/>
  <cols>
    <col min="1" max="1" width="18.140625" customWidth="1"/>
    <col min="2" max="2" width="20.140625" style="1" customWidth="1"/>
    <col min="6" max="6" width="15" style="21" customWidth="1"/>
    <col min="7" max="7" width="14.28515625" style="1" customWidth="1"/>
    <col min="8" max="8" width="11.42578125" style="1"/>
    <col min="9" max="9" width="19.140625" customWidth="1"/>
    <col min="10" max="10" width="18.42578125" customWidth="1"/>
  </cols>
  <sheetData>
    <row r="2" spans="1:10" ht="32.25" customHeight="1" x14ac:dyDescent="0.25">
      <c r="A2" s="78" t="s">
        <v>17</v>
      </c>
      <c r="B2" s="79"/>
    </row>
    <row r="3" spans="1:10" x14ac:dyDescent="0.25">
      <c r="A3" s="63" t="s">
        <v>18</v>
      </c>
      <c r="B3" s="63"/>
      <c r="G3" s="8"/>
    </row>
    <row r="4" spans="1:10" x14ac:dyDescent="0.25">
      <c r="A4" s="6" t="s">
        <v>19</v>
      </c>
      <c r="B4" s="20" t="s">
        <v>20</v>
      </c>
    </row>
    <row r="5" spans="1:10" x14ac:dyDescent="0.25">
      <c r="A5" s="2" t="s">
        <v>21</v>
      </c>
      <c r="B5" s="20">
        <v>1</v>
      </c>
    </row>
    <row r="6" spans="1:10" ht="15.75" thickBot="1" x14ac:dyDescent="0.3">
      <c r="A6" s="4" t="s">
        <v>22</v>
      </c>
      <c r="B6" s="20">
        <v>2</v>
      </c>
      <c r="F6" s="74" t="s">
        <v>49</v>
      </c>
      <c r="G6" s="74"/>
      <c r="H6" s="74"/>
      <c r="I6" s="74"/>
      <c r="J6" s="74"/>
    </row>
    <row r="7" spans="1:10" x14ac:dyDescent="0.25">
      <c r="A7" s="5" t="s">
        <v>23</v>
      </c>
      <c r="B7" s="20">
        <v>3</v>
      </c>
      <c r="F7" s="66" t="s">
        <v>29</v>
      </c>
      <c r="G7" s="68" t="s">
        <v>32</v>
      </c>
      <c r="H7" s="70" t="s">
        <v>41</v>
      </c>
      <c r="I7" s="71"/>
      <c r="J7" s="72"/>
    </row>
    <row r="8" spans="1:10" ht="15.75" thickBot="1" x14ac:dyDescent="0.3">
      <c r="F8" s="67"/>
      <c r="G8" s="69"/>
      <c r="H8" s="16" t="s">
        <v>33</v>
      </c>
      <c r="I8" s="17"/>
      <c r="J8" s="12" t="s">
        <v>6</v>
      </c>
    </row>
    <row r="9" spans="1:10" x14ac:dyDescent="0.25">
      <c r="F9" s="75">
        <v>1</v>
      </c>
      <c r="G9" s="13">
        <v>5</v>
      </c>
      <c r="H9" s="10">
        <f>+F9*G9</f>
        <v>5</v>
      </c>
      <c r="I9" s="18" t="s">
        <v>42</v>
      </c>
      <c r="J9" s="9" t="s">
        <v>37</v>
      </c>
    </row>
    <row r="10" spans="1:10" ht="18.75" customHeight="1" x14ac:dyDescent="0.25">
      <c r="A10" s="78" t="s">
        <v>30</v>
      </c>
      <c r="B10" s="79"/>
      <c r="F10" s="76"/>
      <c r="G10" s="13">
        <v>10</v>
      </c>
      <c r="H10" s="10">
        <f>+F9*G10</f>
        <v>10</v>
      </c>
      <c r="I10" s="65" t="s">
        <v>43</v>
      </c>
      <c r="J10" s="73" t="s">
        <v>38</v>
      </c>
    </row>
    <row r="11" spans="1:10" ht="15.75" thickBot="1" x14ac:dyDescent="0.3">
      <c r="A11" s="63" t="s">
        <v>31</v>
      </c>
      <c r="B11" s="63"/>
      <c r="F11" s="77"/>
      <c r="G11" s="14">
        <v>20</v>
      </c>
      <c r="H11" s="11">
        <f>+F9*G11</f>
        <v>20</v>
      </c>
      <c r="I11" s="65"/>
      <c r="J11" s="73"/>
    </row>
    <row r="12" spans="1:10" x14ac:dyDescent="0.25">
      <c r="A12" s="7" t="s">
        <v>28</v>
      </c>
      <c r="B12" s="20" t="s">
        <v>20</v>
      </c>
      <c r="F12" s="75">
        <v>2</v>
      </c>
      <c r="G12" s="15">
        <v>5</v>
      </c>
      <c r="H12" s="9">
        <f>+F12*G9</f>
        <v>10</v>
      </c>
      <c r="I12" s="64" t="s">
        <v>55</v>
      </c>
      <c r="J12" s="73" t="s">
        <v>25</v>
      </c>
    </row>
    <row r="13" spans="1:10" x14ac:dyDescent="0.25">
      <c r="A13" s="2" t="s">
        <v>24</v>
      </c>
      <c r="B13" s="20">
        <v>5</v>
      </c>
      <c r="F13" s="76"/>
      <c r="G13" s="13">
        <v>10</v>
      </c>
      <c r="H13" s="10">
        <f>+F12*G10</f>
        <v>20</v>
      </c>
      <c r="I13" s="64"/>
      <c r="J13" s="73"/>
    </row>
    <row r="14" spans="1:10" ht="15.75" thickBot="1" x14ac:dyDescent="0.3">
      <c r="A14" s="4" t="s">
        <v>25</v>
      </c>
      <c r="B14" s="20">
        <v>10</v>
      </c>
      <c r="F14" s="77"/>
      <c r="G14" s="14">
        <v>20</v>
      </c>
      <c r="H14" s="11">
        <f>+F12*G11</f>
        <v>40</v>
      </c>
      <c r="I14" s="64"/>
      <c r="J14" s="73"/>
    </row>
    <row r="15" spans="1:10" x14ac:dyDescent="0.25">
      <c r="A15" s="5" t="s">
        <v>34</v>
      </c>
      <c r="B15" s="20">
        <v>20</v>
      </c>
      <c r="F15" s="75">
        <v>3</v>
      </c>
      <c r="G15" s="15">
        <v>5</v>
      </c>
      <c r="H15" s="9">
        <f>+F15*G9</f>
        <v>15</v>
      </c>
      <c r="I15" s="65" t="s">
        <v>50</v>
      </c>
      <c r="J15" s="73" t="s">
        <v>39</v>
      </c>
    </row>
    <row r="16" spans="1:10" x14ac:dyDescent="0.25">
      <c r="F16" s="76"/>
      <c r="G16" s="13">
        <v>10</v>
      </c>
      <c r="H16" s="10">
        <f>+F15*G16</f>
        <v>30</v>
      </c>
      <c r="I16" s="65"/>
      <c r="J16" s="73"/>
    </row>
    <row r="17" spans="1:10" ht="15.75" thickBot="1" x14ac:dyDescent="0.3">
      <c r="F17" s="77"/>
      <c r="G17" s="14">
        <v>20</v>
      </c>
      <c r="H17" s="11">
        <f>+F15*G17</f>
        <v>60</v>
      </c>
      <c r="I17" s="19" t="s">
        <v>44</v>
      </c>
      <c r="J17" s="11" t="s">
        <v>40</v>
      </c>
    </row>
    <row r="18" spans="1:10" x14ac:dyDescent="0.25">
      <c r="A18" s="62" t="s">
        <v>35</v>
      </c>
      <c r="B18" s="62"/>
    </row>
    <row r="19" spans="1:10" x14ac:dyDescent="0.25">
      <c r="A19" s="63" t="s">
        <v>36</v>
      </c>
      <c r="B19" s="63"/>
    </row>
    <row r="20" spans="1:10" x14ac:dyDescent="0.25">
      <c r="A20" s="7" t="s">
        <v>28</v>
      </c>
      <c r="B20" s="20" t="s">
        <v>20</v>
      </c>
    </row>
    <row r="21" spans="1:10" x14ac:dyDescent="0.25">
      <c r="A21" s="2" t="s">
        <v>37</v>
      </c>
      <c r="B21" s="20"/>
    </row>
    <row r="22" spans="1:10" x14ac:dyDescent="0.25">
      <c r="A22" s="3" t="s">
        <v>38</v>
      </c>
      <c r="B22" s="20"/>
    </row>
    <row r="23" spans="1:10" x14ac:dyDescent="0.25">
      <c r="A23" s="4" t="s">
        <v>25</v>
      </c>
      <c r="B23" s="20"/>
    </row>
    <row r="24" spans="1:10" x14ac:dyDescent="0.25">
      <c r="A24" s="22" t="s">
        <v>39</v>
      </c>
      <c r="B24" s="20"/>
    </row>
    <row r="25" spans="1:10" x14ac:dyDescent="0.25">
      <c r="A25" s="5" t="s">
        <v>40</v>
      </c>
      <c r="B25" s="20"/>
    </row>
    <row r="27" spans="1:10" x14ac:dyDescent="0.25">
      <c r="A27" s="1"/>
    </row>
    <row r="28" spans="1:10" x14ac:dyDescent="0.25">
      <c r="A28" s="23"/>
      <c r="B28" s="23"/>
    </row>
    <row r="29" spans="1:10" x14ac:dyDescent="0.25">
      <c r="A29" s="1"/>
      <c r="B29" s="24"/>
    </row>
    <row r="30" spans="1:10" x14ac:dyDescent="0.25">
      <c r="A30" s="1"/>
      <c r="B30" s="24"/>
    </row>
    <row r="31" spans="1:10" x14ac:dyDescent="0.25">
      <c r="A31" s="1"/>
      <c r="B31" s="24"/>
    </row>
    <row r="32" spans="1:10" x14ac:dyDescent="0.25">
      <c r="A32" s="1"/>
      <c r="B32" s="24"/>
    </row>
    <row r="33" spans="1:2" x14ac:dyDescent="0.25">
      <c r="A33" s="1"/>
      <c r="B33" s="24"/>
    </row>
    <row r="34" spans="1:2" x14ac:dyDescent="0.25">
      <c r="A34" s="1"/>
      <c r="B34" s="24"/>
    </row>
    <row r="35" spans="1:2" x14ac:dyDescent="0.25">
      <c r="A35" s="1"/>
      <c r="B35" s="24"/>
    </row>
    <row r="36" spans="1:2" x14ac:dyDescent="0.25">
      <c r="A36" s="1"/>
      <c r="B36" s="24"/>
    </row>
    <row r="37" spans="1:2" x14ac:dyDescent="0.25">
      <c r="A37" s="1"/>
      <c r="B37" s="24"/>
    </row>
    <row r="38" spans="1:2" x14ac:dyDescent="0.25">
      <c r="A38" s="1"/>
      <c r="B38" s="24"/>
    </row>
    <row r="39" spans="1:2" x14ac:dyDescent="0.25">
      <c r="A39" s="1"/>
      <c r="B39" s="21"/>
    </row>
  </sheetData>
  <mergeCells count="19">
    <mergeCell ref="J12:J14"/>
    <mergeCell ref="J15:J16"/>
    <mergeCell ref="A2:B2"/>
    <mergeCell ref="A18:B18"/>
    <mergeCell ref="A19:B19"/>
    <mergeCell ref="A3:B3"/>
    <mergeCell ref="I12:I14"/>
    <mergeCell ref="I15:I16"/>
    <mergeCell ref="F7:F8"/>
    <mergeCell ref="G7:G8"/>
    <mergeCell ref="H7:J7"/>
    <mergeCell ref="I10:I11"/>
    <mergeCell ref="J10:J11"/>
    <mergeCell ref="F6:J6"/>
    <mergeCell ref="F9:F11"/>
    <mergeCell ref="F12:F14"/>
    <mergeCell ref="F15:F17"/>
    <mergeCell ref="A11:B11"/>
    <mergeCell ref="A10:B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52B595-EFBB-4FF9-8D1D-FB4D02728951}">
  <dimension ref="A1:AA138"/>
  <sheetViews>
    <sheetView tabSelected="1" zoomScale="70" zoomScaleNormal="70" workbookViewId="0">
      <selection activeCell="D78" sqref="D78"/>
    </sheetView>
  </sheetViews>
  <sheetFormatPr baseColWidth="10" defaultColWidth="0" defaultRowHeight="15.75" customHeight="1" zeroHeight="1" x14ac:dyDescent="0.25"/>
  <cols>
    <col min="1" max="1" width="16.85546875" style="37" customWidth="1"/>
    <col min="2" max="2" width="47.42578125" style="32" customWidth="1"/>
    <col min="3" max="3" width="52.7109375" style="51" customWidth="1"/>
    <col min="4" max="4" width="19.42578125" style="48" customWidth="1"/>
    <col min="5" max="5" width="68.7109375" style="49" customWidth="1"/>
    <col min="6" max="6" width="47" style="49" customWidth="1"/>
    <col min="7" max="7" width="13.42578125" style="50" customWidth="1"/>
    <col min="8" max="8" width="9" style="50" hidden="1"/>
    <col min="9" max="9" width="21.42578125" style="50" customWidth="1"/>
    <col min="10" max="12" width="7.42578125" style="50" hidden="1"/>
    <col min="13" max="13" width="18.140625" style="50" customWidth="1"/>
    <col min="14" max="14" width="16.85546875" style="50" customWidth="1"/>
    <col min="15" max="15" width="13.28515625" style="50" customWidth="1"/>
    <col min="16" max="17" width="22.85546875" style="50" customWidth="1"/>
    <col min="18" max="18" width="55.42578125" style="48" customWidth="1"/>
    <col min="19" max="19" width="35.28515625" style="48" customWidth="1"/>
    <col min="20" max="20" width="32.42578125" style="48" customWidth="1"/>
    <col min="21" max="22" width="7.7109375" style="50" hidden="1"/>
    <col min="23" max="23" width="24.42578125" style="50" customWidth="1"/>
    <col min="24" max="25" width="10.42578125" style="50" customWidth="1"/>
    <col min="26" max="26" width="18.7109375" style="48" customWidth="1"/>
    <col min="27" max="27" width="1.42578125" style="107" hidden="1" customWidth="1"/>
    <col min="28" max="16384" width="11.42578125" style="32" hidden="1"/>
  </cols>
  <sheetData>
    <row r="1" spans="1:27" ht="31.5" customHeight="1" x14ac:dyDescent="0.25">
      <c r="A1" s="111"/>
      <c r="B1" s="111"/>
      <c r="C1" s="83" t="s">
        <v>0</v>
      </c>
      <c r="D1" s="84"/>
      <c r="E1" s="84"/>
      <c r="F1" s="84"/>
      <c r="G1" s="85"/>
      <c r="H1" s="38"/>
      <c r="I1" s="87" t="s">
        <v>57</v>
      </c>
      <c r="J1" s="88"/>
      <c r="K1" s="88"/>
      <c r="L1" s="88"/>
      <c r="M1" s="89"/>
      <c r="N1" s="104"/>
      <c r="O1" s="104"/>
      <c r="P1" s="104"/>
      <c r="Q1" s="83" t="s">
        <v>0</v>
      </c>
      <c r="R1" s="84"/>
      <c r="S1" s="84"/>
      <c r="T1" s="84"/>
      <c r="U1" s="84"/>
      <c r="V1" s="84"/>
      <c r="W1" s="85"/>
      <c r="X1" s="90" t="s">
        <v>57</v>
      </c>
      <c r="Y1" s="91"/>
      <c r="Z1" s="92"/>
    </row>
    <row r="2" spans="1:27" ht="31.5" customHeight="1" x14ac:dyDescent="0.25">
      <c r="A2" s="111"/>
      <c r="B2" s="111"/>
      <c r="C2" s="83" t="s">
        <v>1</v>
      </c>
      <c r="D2" s="84"/>
      <c r="E2" s="84"/>
      <c r="F2" s="84"/>
      <c r="G2" s="85"/>
      <c r="H2" s="38"/>
      <c r="I2" s="87" t="s">
        <v>58</v>
      </c>
      <c r="J2" s="88"/>
      <c r="K2" s="88"/>
      <c r="L2" s="88"/>
      <c r="M2" s="89"/>
      <c r="N2" s="104"/>
      <c r="O2" s="104"/>
      <c r="P2" s="104"/>
      <c r="Q2" s="83" t="s">
        <v>1</v>
      </c>
      <c r="R2" s="84"/>
      <c r="S2" s="84"/>
      <c r="T2" s="84"/>
      <c r="U2" s="84"/>
      <c r="V2" s="84"/>
      <c r="W2" s="85"/>
      <c r="X2" s="90" t="s">
        <v>58</v>
      </c>
      <c r="Y2" s="91"/>
      <c r="Z2" s="92"/>
    </row>
    <row r="3" spans="1:27" ht="31.5" customHeight="1" x14ac:dyDescent="0.25">
      <c r="A3" s="111"/>
      <c r="B3" s="111"/>
      <c r="C3" s="83" t="s">
        <v>184</v>
      </c>
      <c r="D3" s="84"/>
      <c r="E3" s="84"/>
      <c r="F3" s="84"/>
      <c r="G3" s="85"/>
      <c r="H3" s="38"/>
      <c r="I3" s="87" t="s">
        <v>59</v>
      </c>
      <c r="J3" s="88"/>
      <c r="K3" s="88"/>
      <c r="L3" s="88"/>
      <c r="M3" s="89"/>
      <c r="N3" s="104"/>
      <c r="O3" s="104"/>
      <c r="P3" s="104"/>
      <c r="Q3" s="83" t="s">
        <v>184</v>
      </c>
      <c r="R3" s="84"/>
      <c r="S3" s="84"/>
      <c r="T3" s="84"/>
      <c r="U3" s="84"/>
      <c r="V3" s="84"/>
      <c r="W3" s="85"/>
      <c r="X3" s="90" t="s">
        <v>59</v>
      </c>
      <c r="Y3" s="91"/>
      <c r="Z3" s="92"/>
    </row>
    <row r="4" spans="1:27" ht="31.5" customHeight="1" x14ac:dyDescent="0.25">
      <c r="A4" s="108" t="s">
        <v>60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8" t="s">
        <v>67</v>
      </c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</row>
    <row r="5" spans="1:27" s="37" customFormat="1" ht="30" customHeight="1" x14ac:dyDescent="0.25">
      <c r="A5" s="109" t="s">
        <v>68</v>
      </c>
      <c r="B5" s="109"/>
      <c r="C5" s="110" t="s">
        <v>69</v>
      </c>
      <c r="D5" s="110"/>
      <c r="E5" s="34" t="s">
        <v>2</v>
      </c>
      <c r="F5" s="110" t="s">
        <v>183</v>
      </c>
      <c r="G5" s="110"/>
      <c r="H5" s="110"/>
      <c r="I5" s="110"/>
      <c r="J5" s="110"/>
      <c r="K5" s="110"/>
      <c r="L5" s="110"/>
      <c r="M5" s="110"/>
      <c r="N5" s="109" t="s">
        <v>68</v>
      </c>
      <c r="O5" s="109"/>
      <c r="P5" s="109"/>
      <c r="Q5" s="109"/>
      <c r="R5" s="110" t="s">
        <v>69</v>
      </c>
      <c r="S5" s="110"/>
      <c r="T5" s="109" t="s">
        <v>2</v>
      </c>
      <c r="U5" s="109"/>
      <c r="V5" s="109"/>
      <c r="W5" s="109"/>
      <c r="X5" s="110" t="s">
        <v>183</v>
      </c>
      <c r="Y5" s="110"/>
      <c r="Z5" s="110"/>
      <c r="AA5" s="107"/>
    </row>
    <row r="6" spans="1:27" ht="18.75" customHeight="1" x14ac:dyDescent="0.25">
      <c r="A6" s="113" t="s">
        <v>3</v>
      </c>
      <c r="B6" s="106" t="s">
        <v>4</v>
      </c>
      <c r="C6" s="106" t="s">
        <v>5</v>
      </c>
      <c r="D6" s="106" t="s">
        <v>70</v>
      </c>
      <c r="E6" s="106" t="s">
        <v>7</v>
      </c>
      <c r="F6" s="106" t="s">
        <v>8</v>
      </c>
      <c r="G6" s="112" t="s">
        <v>71</v>
      </c>
      <c r="H6" s="112"/>
      <c r="I6" s="112"/>
      <c r="J6" s="112"/>
      <c r="K6" s="112"/>
      <c r="L6" s="112"/>
      <c r="M6" s="112"/>
      <c r="N6" s="113" t="s">
        <v>3</v>
      </c>
      <c r="O6" s="114" t="s">
        <v>61</v>
      </c>
      <c r="P6" s="116" t="s">
        <v>62</v>
      </c>
      <c r="Q6" s="112" t="s">
        <v>72</v>
      </c>
      <c r="R6" s="106" t="s">
        <v>9</v>
      </c>
      <c r="S6" s="106" t="s">
        <v>10</v>
      </c>
      <c r="T6" s="106" t="s">
        <v>11</v>
      </c>
      <c r="U6" s="112" t="s">
        <v>12</v>
      </c>
      <c r="V6" s="112"/>
      <c r="W6" s="112"/>
      <c r="X6" s="106" t="s">
        <v>13</v>
      </c>
      <c r="Y6" s="106"/>
      <c r="Z6" s="106"/>
    </row>
    <row r="7" spans="1:27" ht="45.75" customHeight="1" x14ac:dyDescent="0.25">
      <c r="A7" s="113"/>
      <c r="B7" s="106"/>
      <c r="C7" s="106"/>
      <c r="D7" s="106"/>
      <c r="E7" s="106"/>
      <c r="F7" s="106"/>
      <c r="G7" s="25" t="s">
        <v>27</v>
      </c>
      <c r="H7" s="25" t="s">
        <v>33</v>
      </c>
      <c r="I7" s="25" t="s">
        <v>26</v>
      </c>
      <c r="J7" s="25" t="s">
        <v>33</v>
      </c>
      <c r="K7" s="25" t="s">
        <v>73</v>
      </c>
      <c r="L7" s="25"/>
      <c r="M7" s="25" t="s">
        <v>14</v>
      </c>
      <c r="N7" s="113"/>
      <c r="O7" s="115"/>
      <c r="P7" s="117"/>
      <c r="Q7" s="112"/>
      <c r="R7" s="106"/>
      <c r="S7" s="106"/>
      <c r="T7" s="106"/>
      <c r="U7" s="25" t="s">
        <v>74</v>
      </c>
      <c r="V7" s="25"/>
      <c r="W7" s="25" t="s">
        <v>14</v>
      </c>
      <c r="X7" s="106"/>
      <c r="Y7" s="106"/>
      <c r="Z7" s="106"/>
    </row>
    <row r="8" spans="1:27" s="33" customFormat="1" ht="78.75" customHeight="1" x14ac:dyDescent="0.25">
      <c r="A8" s="104" t="s">
        <v>120</v>
      </c>
      <c r="B8" s="99" t="s">
        <v>75</v>
      </c>
      <c r="C8" s="101" t="s">
        <v>76</v>
      </c>
      <c r="D8" s="99" t="s">
        <v>53</v>
      </c>
      <c r="E8" s="101" t="s">
        <v>77</v>
      </c>
      <c r="F8" s="101" t="s">
        <v>78</v>
      </c>
      <c r="G8" s="99" t="s">
        <v>23</v>
      </c>
      <c r="H8" s="99">
        <f>VLOOKUP(G8,'[1]Tabla de valoración'!A4:B7,2,0)</f>
        <v>3</v>
      </c>
      <c r="I8" s="99" t="s">
        <v>25</v>
      </c>
      <c r="J8" s="99">
        <f>VLOOKUP(I8,'[1]Tabla de valoración'!A13:B15,2,0)</f>
        <v>10</v>
      </c>
      <c r="K8" s="99">
        <f>H8*J8</f>
        <v>30</v>
      </c>
      <c r="L8" s="102">
        <f>+AVERAGE(K8:K10)</f>
        <v>45</v>
      </c>
      <c r="M8" s="102" t="str">
        <f>+IF(L8&lt;=5,"Aceptable",IF(AND(L8&gt;5,L8&lt;=10),"Tolerable",IF(AND(L8&gt;10,L8&lt;=30),"Moderado",IF(AND(L8&gt;30,L8&lt;=40),"Importante","Inaceptable"))))</f>
        <v>Inaceptable</v>
      </c>
      <c r="N8" s="104" t="s">
        <v>79</v>
      </c>
      <c r="O8" s="41" t="s">
        <v>15</v>
      </c>
      <c r="P8" s="41" t="s">
        <v>15</v>
      </c>
      <c r="Q8" s="42">
        <v>0.75</v>
      </c>
      <c r="R8" s="30" t="s">
        <v>80</v>
      </c>
      <c r="S8" s="41" t="s">
        <v>54</v>
      </c>
      <c r="T8" s="99" t="s">
        <v>81</v>
      </c>
      <c r="U8" s="41">
        <f>+L8-L8*Q8</f>
        <v>11.25</v>
      </c>
      <c r="V8" s="102">
        <f>+AVERAGE(U8:U10)</f>
        <v>11.25</v>
      </c>
      <c r="W8" s="102" t="str">
        <f>+IF(V8&lt;=5,"Aceptable",IF(AND(V8&gt;5,V8&lt;=10),"Tolerable",IF(AND(V8&gt;10,V8&lt;=30),"Moderado",IF(AND(V8&gt;30,V8&lt;=40),"Importante","Inaceptable"))))</f>
        <v>Moderado</v>
      </c>
      <c r="X8" s="99" t="s">
        <v>46</v>
      </c>
      <c r="Y8" s="99"/>
      <c r="Z8" s="99"/>
      <c r="AA8" s="107"/>
    </row>
    <row r="9" spans="1:27" s="33" customFormat="1" ht="114" customHeight="1" x14ac:dyDescent="0.25">
      <c r="A9" s="104"/>
      <c r="B9" s="99"/>
      <c r="C9" s="101"/>
      <c r="D9" s="99"/>
      <c r="E9" s="101"/>
      <c r="F9" s="101"/>
      <c r="G9" s="99"/>
      <c r="H9" s="99"/>
      <c r="I9" s="99"/>
      <c r="J9" s="99"/>
      <c r="K9" s="99"/>
      <c r="L9" s="105"/>
      <c r="M9" s="105"/>
      <c r="N9" s="104"/>
      <c r="O9" s="41" t="s">
        <v>15</v>
      </c>
      <c r="P9" s="41" t="s">
        <v>15</v>
      </c>
      <c r="Q9" s="42">
        <v>0.75</v>
      </c>
      <c r="R9" s="30" t="s">
        <v>82</v>
      </c>
      <c r="S9" s="41" t="s">
        <v>54</v>
      </c>
      <c r="T9" s="99"/>
      <c r="U9" s="41">
        <f>+L8-(L8*Q9)</f>
        <v>11.25</v>
      </c>
      <c r="V9" s="105"/>
      <c r="W9" s="105"/>
      <c r="X9" s="99"/>
      <c r="Y9" s="99"/>
      <c r="Z9" s="99"/>
      <c r="AA9" s="107"/>
    </row>
    <row r="10" spans="1:27" s="33" customFormat="1" ht="102.75" customHeight="1" x14ac:dyDescent="0.25">
      <c r="A10" s="104"/>
      <c r="B10" s="99"/>
      <c r="C10" s="101"/>
      <c r="D10" s="99"/>
      <c r="E10" s="35" t="s">
        <v>83</v>
      </c>
      <c r="F10" s="40" t="s">
        <v>84</v>
      </c>
      <c r="G10" s="41" t="s">
        <v>23</v>
      </c>
      <c r="H10" s="41">
        <f>VLOOKUP(G10,'[1]Tabla de valoración'!A5:B7,2,0)</f>
        <v>3</v>
      </c>
      <c r="I10" s="41" t="s">
        <v>34</v>
      </c>
      <c r="J10" s="41">
        <f>VLOOKUP(I10,'[1]Tabla de valoración'!A14:B17,2,0)</f>
        <v>20</v>
      </c>
      <c r="K10" s="41">
        <f>H10*J10</f>
        <v>60</v>
      </c>
      <c r="L10" s="103"/>
      <c r="M10" s="103"/>
      <c r="N10" s="104"/>
      <c r="O10" s="41" t="s">
        <v>15</v>
      </c>
      <c r="P10" s="41" t="s">
        <v>15</v>
      </c>
      <c r="Q10" s="42">
        <v>0.75</v>
      </c>
      <c r="R10" s="30" t="s">
        <v>85</v>
      </c>
      <c r="S10" s="41" t="s">
        <v>86</v>
      </c>
      <c r="T10" s="99"/>
      <c r="U10" s="41">
        <f>+L8-(L8*Q10)</f>
        <v>11.25</v>
      </c>
      <c r="V10" s="103"/>
      <c r="W10" s="103"/>
      <c r="X10" s="99"/>
      <c r="Y10" s="99"/>
      <c r="Z10" s="99"/>
      <c r="AA10" s="107"/>
    </row>
    <row r="11" spans="1:27" s="33" customFormat="1" ht="120" customHeight="1" x14ac:dyDescent="0.25">
      <c r="A11" s="104" t="s">
        <v>121</v>
      </c>
      <c r="B11" s="99" t="s">
        <v>87</v>
      </c>
      <c r="C11" s="101" t="s">
        <v>88</v>
      </c>
      <c r="D11" s="99" t="s">
        <v>53</v>
      </c>
      <c r="E11" s="40" t="s">
        <v>89</v>
      </c>
      <c r="F11" s="40" t="s">
        <v>90</v>
      </c>
      <c r="G11" s="41" t="s">
        <v>22</v>
      </c>
      <c r="H11" s="41">
        <f>VLOOKUP(G11,'[1]Tabla de valoración'!A5:B7,2,0)</f>
        <v>2</v>
      </c>
      <c r="I11" s="41" t="s">
        <v>34</v>
      </c>
      <c r="J11" s="41">
        <f>VLOOKUP(I11,'[1]Tabla de valoración'!A13:B15,2,0)</f>
        <v>20</v>
      </c>
      <c r="K11" s="41">
        <f t="shared" ref="K11:K17" si="0">H11*J11</f>
        <v>40</v>
      </c>
      <c r="L11" s="102">
        <f>+AVERAGE(K11:K12)</f>
        <v>22.5</v>
      </c>
      <c r="M11" s="102" t="str">
        <f>+IF(L11&lt;=5,"Aceptable",IF(AND(L11&gt;5,L11&lt;=10),"Tolerable",IF(AND(L11&gt;10,L11&lt;=30),"Moderado",IF(AND(L11&gt;30,L11&lt;=40),"Importante","Inaceptable"))))</f>
        <v>Moderado</v>
      </c>
      <c r="N11" s="104" t="str">
        <f>+A11</f>
        <v>A2R. 002</v>
      </c>
      <c r="O11" s="41" t="s">
        <v>15</v>
      </c>
      <c r="P11" s="41" t="s">
        <v>15</v>
      </c>
      <c r="Q11" s="42">
        <v>0.75</v>
      </c>
      <c r="R11" s="30" t="s">
        <v>91</v>
      </c>
      <c r="S11" s="41" t="s">
        <v>86</v>
      </c>
      <c r="T11" s="99" t="s">
        <v>92</v>
      </c>
      <c r="U11" s="41">
        <f>+L11-(L11*Q11)</f>
        <v>5.625</v>
      </c>
      <c r="V11" s="102">
        <f>+AVERAGE(U11:U12)</f>
        <v>5.625</v>
      </c>
      <c r="W11" s="102" t="str">
        <f>+IF(V11&lt;=5,"Aceptable",IF(AND(V11&gt;5,V11&lt;=10),"Tolerable",IF(AND(V11&gt;10,V11&lt;=30),"Moderado",IF(AND(V11&gt;30,V11&lt;=40),"Importante","Inaceptable"))))</f>
        <v>Tolerable</v>
      </c>
      <c r="X11" s="99" t="s">
        <v>45</v>
      </c>
      <c r="Y11" s="99"/>
      <c r="Z11" s="99"/>
      <c r="AA11" s="107"/>
    </row>
    <row r="12" spans="1:27" s="33" customFormat="1" ht="127.5" customHeight="1" x14ac:dyDescent="0.25">
      <c r="A12" s="104"/>
      <c r="B12" s="99"/>
      <c r="C12" s="101"/>
      <c r="D12" s="99"/>
      <c r="E12" s="40" t="s">
        <v>93</v>
      </c>
      <c r="F12" s="30" t="s">
        <v>94</v>
      </c>
      <c r="G12" s="41" t="s">
        <v>21</v>
      </c>
      <c r="H12" s="41">
        <f>VLOOKUP(G12,'[1]Tabla de valoración'!A5:B7,2,0)</f>
        <v>1</v>
      </c>
      <c r="I12" s="41" t="s">
        <v>24</v>
      </c>
      <c r="J12" s="41">
        <f>VLOOKUP(I12,'[1]Tabla de valoración'!A13:B15,2,0)</f>
        <v>5</v>
      </c>
      <c r="K12" s="41">
        <f t="shared" si="0"/>
        <v>5</v>
      </c>
      <c r="L12" s="103"/>
      <c r="M12" s="103"/>
      <c r="N12" s="104"/>
      <c r="O12" s="41" t="s">
        <v>15</v>
      </c>
      <c r="P12" s="41" t="s">
        <v>15</v>
      </c>
      <c r="Q12" s="42">
        <v>0.75</v>
      </c>
      <c r="R12" s="30" t="s">
        <v>95</v>
      </c>
      <c r="S12" s="41" t="s">
        <v>54</v>
      </c>
      <c r="T12" s="99"/>
      <c r="U12" s="41">
        <f>+L11-(L11*Q12)</f>
        <v>5.625</v>
      </c>
      <c r="V12" s="103"/>
      <c r="W12" s="103"/>
      <c r="X12" s="99"/>
      <c r="Y12" s="99"/>
      <c r="Z12" s="99"/>
      <c r="AA12" s="107"/>
    </row>
    <row r="13" spans="1:27" s="33" customFormat="1" ht="123" hidden="1" customHeight="1" x14ac:dyDescent="0.25">
      <c r="A13" s="104" t="s">
        <v>115</v>
      </c>
      <c r="B13" s="99" t="s">
        <v>96</v>
      </c>
      <c r="C13" s="101" t="s">
        <v>97</v>
      </c>
      <c r="D13" s="99" t="s">
        <v>53</v>
      </c>
      <c r="E13" s="40" t="s">
        <v>98</v>
      </c>
      <c r="F13" s="40" t="s">
        <v>99</v>
      </c>
      <c r="G13" s="41" t="s">
        <v>21</v>
      </c>
      <c r="H13" s="41">
        <f>VLOOKUP(G13,'[1]Tabla de valoración'!A5:B7,2,0)</f>
        <v>1</v>
      </c>
      <c r="I13" s="41" t="s">
        <v>34</v>
      </c>
      <c r="J13" s="41">
        <f>VLOOKUP(I13,'[1]Tabla de valoración'!A13:B15,2,0)</f>
        <v>20</v>
      </c>
      <c r="K13" s="41">
        <f t="shared" si="0"/>
        <v>20</v>
      </c>
      <c r="L13" s="41"/>
      <c r="M13" s="41" t="str">
        <f>VLOOKUP(K13,'[1]Tabla de valoración'!A28:B39,2,0)</f>
        <v>Moderado</v>
      </c>
      <c r="N13" s="104" t="str">
        <f>+A13</f>
        <v>A2R. 003</v>
      </c>
      <c r="O13" s="41" t="s">
        <v>15</v>
      </c>
      <c r="P13" s="41" t="s">
        <v>15</v>
      </c>
      <c r="Q13" s="42">
        <v>0.75</v>
      </c>
      <c r="R13" s="30" t="s">
        <v>100</v>
      </c>
      <c r="S13" s="41" t="s">
        <v>54</v>
      </c>
      <c r="T13" s="99"/>
      <c r="U13" s="41">
        <f t="shared" ref="U13" si="1">+K13-(K13*Q13)</f>
        <v>5</v>
      </c>
      <c r="V13" s="41"/>
      <c r="W13" s="41" t="str">
        <f>+IF(U13&lt;=5,"Aceptable",IF(AND(U13&gt;5,U13&lt;=10),"Tolerable",IF(AND(U13&gt;10,U13&lt;=30),"Moderado",IF(AND(U13&gt;30,U13&lt;=40),"Importante","Inaceptable"))))</f>
        <v>Aceptable</v>
      </c>
      <c r="X13" s="99"/>
      <c r="Y13" s="99"/>
      <c r="Z13" s="99"/>
      <c r="AA13" s="107"/>
    </row>
    <row r="14" spans="1:27" s="33" customFormat="1" ht="183" customHeight="1" x14ac:dyDescent="0.25">
      <c r="A14" s="104"/>
      <c r="B14" s="99"/>
      <c r="C14" s="101"/>
      <c r="D14" s="99"/>
      <c r="E14" s="40" t="s">
        <v>101</v>
      </c>
      <c r="F14" s="30" t="s">
        <v>102</v>
      </c>
      <c r="G14" s="41" t="s">
        <v>21</v>
      </c>
      <c r="H14" s="41">
        <f>VLOOKUP(G14,'[1]Tabla de valoración'!A5:B7,2,0)</f>
        <v>1</v>
      </c>
      <c r="I14" s="41" t="s">
        <v>34</v>
      </c>
      <c r="J14" s="41">
        <f>VLOOKUP(I14,'[1]Tabla de valoración'!A13:B15,2,0)</f>
        <v>20</v>
      </c>
      <c r="K14" s="41">
        <f t="shared" si="0"/>
        <v>20</v>
      </c>
      <c r="L14" s="41">
        <f>+AVERAGE(K14)</f>
        <v>20</v>
      </c>
      <c r="M14" s="41" t="str">
        <f>VLOOKUP(K14,'[1]Tabla de valoración'!A28:B39,2,0)</f>
        <v>Moderado</v>
      </c>
      <c r="N14" s="104"/>
      <c r="O14" s="41" t="s">
        <v>15</v>
      </c>
      <c r="P14" s="41" t="s">
        <v>15</v>
      </c>
      <c r="Q14" s="42">
        <v>0.75</v>
      </c>
      <c r="R14" s="30" t="s">
        <v>103</v>
      </c>
      <c r="S14" s="41" t="s">
        <v>54</v>
      </c>
      <c r="T14" s="41" t="s">
        <v>66</v>
      </c>
      <c r="U14" s="41">
        <f>+L14-(L14*Q14)</f>
        <v>5</v>
      </c>
      <c r="V14" s="41">
        <f>+AVERAGE(U14)</f>
        <v>5</v>
      </c>
      <c r="W14" s="41" t="str">
        <f>+IF(V14&lt;=5,"Aceptable",IF(AND(V14&gt;5,V14&lt;=10),"Tolerable",IF(AND(V14&gt;10,V14&lt;=30),"Moderado",IF(AND(V14&gt;30,V14&lt;=40),"Importante","Inaceptable"))))</f>
        <v>Aceptable</v>
      </c>
      <c r="X14" s="99" t="s">
        <v>45</v>
      </c>
      <c r="Y14" s="99"/>
      <c r="Z14" s="99"/>
      <c r="AA14" s="107"/>
    </row>
    <row r="15" spans="1:27" s="33" customFormat="1" ht="86.25" customHeight="1" x14ac:dyDescent="0.25">
      <c r="A15" s="104" t="s">
        <v>116</v>
      </c>
      <c r="B15" s="99" t="s">
        <v>118</v>
      </c>
      <c r="C15" s="101" t="s">
        <v>119</v>
      </c>
      <c r="D15" s="99" t="s">
        <v>53</v>
      </c>
      <c r="E15" s="30" t="s">
        <v>104</v>
      </c>
      <c r="F15" s="99" t="s">
        <v>105</v>
      </c>
      <c r="G15" s="41" t="s">
        <v>21</v>
      </c>
      <c r="H15" s="41">
        <f>VLOOKUP(G15,'[1]Tabla de valoración'!A5:B7,2,0)</f>
        <v>1</v>
      </c>
      <c r="I15" s="41" t="s">
        <v>25</v>
      </c>
      <c r="J15" s="41">
        <f>VLOOKUP(I15,'[1]Tabla de valoración'!A13:B15,2,0)</f>
        <v>10</v>
      </c>
      <c r="K15" s="41">
        <f t="shared" si="0"/>
        <v>10</v>
      </c>
      <c r="L15" s="102">
        <f>+AVERAGE(K15:K16)</f>
        <v>7.5</v>
      </c>
      <c r="M15" s="102" t="str">
        <f>+IF(L15&lt;=5,"Aceptable",IF(AND(L15&gt;5,L15&lt;=10),"Tolerable",IF(AND(L15&gt;10,L15&lt;=30),"Moderado",IF(AND(L15&gt;30,L15&lt;=40),"Importante","Inaceptable"))))</f>
        <v>Tolerable</v>
      </c>
      <c r="N15" s="104" t="str">
        <f>+A15</f>
        <v>A2R. 004</v>
      </c>
      <c r="O15" s="41" t="s">
        <v>15</v>
      </c>
      <c r="P15" s="41" t="s">
        <v>15</v>
      </c>
      <c r="Q15" s="42">
        <v>0.75</v>
      </c>
      <c r="R15" s="35" t="s">
        <v>106</v>
      </c>
      <c r="S15" s="99" t="s">
        <v>54</v>
      </c>
      <c r="T15" s="99" t="s">
        <v>66</v>
      </c>
      <c r="U15" s="41">
        <f>+L15-(L15*Q15)</f>
        <v>1.875</v>
      </c>
      <c r="V15" s="102">
        <f>+AVERAGE(U15:U16)</f>
        <v>1.875</v>
      </c>
      <c r="W15" s="102" t="str">
        <f>+IF(V15&lt;=5,"Aceptable",IF(AND(V15&gt;5,V15&lt;=10),"Tolerable",IF(AND(V15&gt;10,V15&lt;=30),"Moderado",IF(AND(V15&gt;30,V15&lt;=40),"Importante","Inaceptable"))))</f>
        <v>Aceptable</v>
      </c>
      <c r="X15" s="99"/>
      <c r="Y15" s="99"/>
      <c r="Z15" s="99"/>
      <c r="AA15" s="107"/>
    </row>
    <row r="16" spans="1:27" s="33" customFormat="1" ht="78" customHeight="1" x14ac:dyDescent="0.25">
      <c r="A16" s="104"/>
      <c r="B16" s="99"/>
      <c r="C16" s="101"/>
      <c r="D16" s="99"/>
      <c r="E16" s="30" t="s">
        <v>107</v>
      </c>
      <c r="F16" s="99"/>
      <c r="G16" s="41" t="s">
        <v>21</v>
      </c>
      <c r="H16" s="41">
        <f>VLOOKUP(G16,'[1]Tabla de valoración'!A5:B7,2,0)</f>
        <v>1</v>
      </c>
      <c r="I16" s="41" t="s">
        <v>24</v>
      </c>
      <c r="J16" s="41">
        <f>VLOOKUP(I16,'[1]Tabla de valoración'!A13:B15,2,0)</f>
        <v>5</v>
      </c>
      <c r="K16" s="41">
        <f t="shared" si="0"/>
        <v>5</v>
      </c>
      <c r="L16" s="103"/>
      <c r="M16" s="103"/>
      <c r="N16" s="104"/>
      <c r="O16" s="41" t="s">
        <v>15</v>
      </c>
      <c r="P16" s="41" t="s">
        <v>15</v>
      </c>
      <c r="Q16" s="42">
        <v>0.75</v>
      </c>
      <c r="R16" s="35" t="s">
        <v>106</v>
      </c>
      <c r="S16" s="99"/>
      <c r="T16" s="99"/>
      <c r="U16" s="41">
        <f>+L15-(L15*Q16)</f>
        <v>1.875</v>
      </c>
      <c r="V16" s="103"/>
      <c r="W16" s="103"/>
      <c r="X16" s="99"/>
      <c r="Y16" s="99"/>
      <c r="Z16" s="99"/>
      <c r="AA16" s="107"/>
    </row>
    <row r="17" spans="1:27" s="33" customFormat="1" ht="205.5" customHeight="1" x14ac:dyDescent="0.25">
      <c r="A17" s="28" t="s">
        <v>117</v>
      </c>
      <c r="B17" s="29" t="s">
        <v>108</v>
      </c>
      <c r="C17" s="26" t="s">
        <v>109</v>
      </c>
      <c r="D17" s="99" t="s">
        <v>53</v>
      </c>
      <c r="E17" s="39" t="s">
        <v>110</v>
      </c>
      <c r="F17" s="26" t="s">
        <v>111</v>
      </c>
      <c r="G17" s="41" t="s">
        <v>23</v>
      </c>
      <c r="H17" s="41">
        <f>VLOOKUP(G17,'[1]Tabla de valoración'!A6:B8,2,0)</f>
        <v>3</v>
      </c>
      <c r="I17" s="41" t="s">
        <v>34</v>
      </c>
      <c r="J17" s="41">
        <f>VLOOKUP(I17,'[1]Tabla de valoración'!A14:B16,2,0)</f>
        <v>20</v>
      </c>
      <c r="K17" s="41">
        <f t="shared" si="0"/>
        <v>60</v>
      </c>
      <c r="L17" s="41">
        <f>+AVERAGE(K17)</f>
        <v>60</v>
      </c>
      <c r="M17" s="41" t="str">
        <f>+IF(L17&lt;=5,"Aceptable",IF(AND(L17&gt;5,L17&lt;=10),"Tolerable",IF(AND(L17&gt;10,L17&lt;=30),"Moderado",IF(AND(L17&gt;30,L17&lt;=40),"Importante","Inaceptable"))))</f>
        <v>Inaceptable</v>
      </c>
      <c r="N17" s="28" t="str">
        <f>+A17</f>
        <v>A2R. 005</v>
      </c>
      <c r="O17" s="41" t="s">
        <v>15</v>
      </c>
      <c r="P17" s="41" t="s">
        <v>15</v>
      </c>
      <c r="Q17" s="43">
        <v>0.75</v>
      </c>
      <c r="R17" s="26" t="s">
        <v>112</v>
      </c>
      <c r="S17" s="29" t="s">
        <v>56</v>
      </c>
      <c r="T17" s="29" t="s">
        <v>92</v>
      </c>
      <c r="U17" s="29">
        <f>+L17-(L17*Q17)</f>
        <v>15</v>
      </c>
      <c r="V17" s="29">
        <f>+AVERAGE(U17)</f>
        <v>15</v>
      </c>
      <c r="W17" s="29" t="str">
        <f>+IF(V17&lt;=5,"Aceptable",IF(AND(V17&gt;5,V17&lt;=10),"Tolerable",IF(AND(V17&gt;10,V17&lt;=30),"Moderado",IF(AND(V17&gt;30,V17&lt;=40),"Importante","Inaceptable"))))</f>
        <v>Moderado</v>
      </c>
      <c r="X17" s="100" t="s">
        <v>46</v>
      </c>
      <c r="Y17" s="100"/>
      <c r="Z17" s="100"/>
      <c r="AA17" s="107"/>
    </row>
    <row r="18" spans="1:27" ht="51" hidden="1" customHeight="1" x14ac:dyDescent="0.25">
      <c r="A18" s="28" t="s">
        <v>122</v>
      </c>
      <c r="B18" s="27"/>
      <c r="C18" s="27"/>
      <c r="D18" s="99"/>
      <c r="E18" s="39"/>
      <c r="F18" s="39"/>
      <c r="G18" s="27"/>
      <c r="H18" s="27"/>
      <c r="I18" s="27"/>
      <c r="J18" s="27"/>
      <c r="K18" s="27"/>
      <c r="L18" s="27"/>
      <c r="M18" s="27"/>
      <c r="N18" s="29"/>
      <c r="O18" s="41" t="s">
        <v>15</v>
      </c>
      <c r="P18" s="41" t="s">
        <v>15</v>
      </c>
      <c r="Q18" s="29"/>
      <c r="R18" s="26"/>
      <c r="S18" s="26"/>
      <c r="T18" s="26" t="s">
        <v>113</v>
      </c>
      <c r="U18" s="27"/>
      <c r="V18" s="27"/>
      <c r="W18" s="27"/>
      <c r="X18" s="100"/>
      <c r="Y18" s="100"/>
      <c r="Z18" s="100"/>
    </row>
    <row r="19" spans="1:27" ht="51" hidden="1" customHeight="1" x14ac:dyDescent="0.25">
      <c r="A19" s="28" t="s">
        <v>123</v>
      </c>
      <c r="B19" s="44"/>
      <c r="C19" s="44"/>
      <c r="D19" s="31" t="s">
        <v>51</v>
      </c>
      <c r="E19" s="45"/>
      <c r="F19" s="45"/>
      <c r="G19" s="95"/>
      <c r="H19" s="46"/>
      <c r="I19" s="95"/>
      <c r="J19" s="46"/>
      <c r="K19" s="46"/>
      <c r="L19" s="46"/>
      <c r="M19" s="95"/>
      <c r="N19" s="46"/>
      <c r="O19" s="41" t="s">
        <v>15</v>
      </c>
      <c r="P19" s="41" t="s">
        <v>15</v>
      </c>
      <c r="Q19" s="46"/>
      <c r="R19" s="36"/>
      <c r="S19" s="36"/>
      <c r="T19" s="36" t="s">
        <v>114</v>
      </c>
      <c r="U19" s="95"/>
      <c r="V19" s="46"/>
      <c r="W19" s="95"/>
      <c r="X19" s="97"/>
      <c r="Y19" s="47"/>
      <c r="Z19" s="45"/>
    </row>
    <row r="20" spans="1:27" ht="51" hidden="1" customHeight="1" x14ac:dyDescent="0.25">
      <c r="A20" s="28" t="s">
        <v>124</v>
      </c>
      <c r="B20" s="44"/>
      <c r="C20" s="44"/>
      <c r="D20" s="31" t="s">
        <v>63</v>
      </c>
      <c r="E20" s="45"/>
      <c r="F20" s="45"/>
      <c r="G20" s="95"/>
      <c r="H20" s="46"/>
      <c r="I20" s="95"/>
      <c r="J20" s="46"/>
      <c r="K20" s="46"/>
      <c r="L20" s="46"/>
      <c r="M20" s="95"/>
      <c r="N20" s="46"/>
      <c r="O20" s="41" t="s">
        <v>15</v>
      </c>
      <c r="P20" s="41" t="s">
        <v>15</v>
      </c>
      <c r="Q20" s="46"/>
      <c r="R20" s="36"/>
      <c r="S20" s="36"/>
      <c r="T20" s="36"/>
      <c r="U20" s="95"/>
      <c r="V20" s="46"/>
      <c r="W20" s="95"/>
      <c r="X20" s="98"/>
      <c r="Y20" s="47"/>
      <c r="Z20" s="45"/>
    </row>
    <row r="21" spans="1:27" ht="51" hidden="1" customHeight="1" x14ac:dyDescent="0.25">
      <c r="A21" s="28" t="s">
        <v>125</v>
      </c>
      <c r="B21" s="44"/>
      <c r="C21" s="44"/>
      <c r="D21" s="31" t="s">
        <v>52</v>
      </c>
      <c r="E21" s="45"/>
      <c r="F21" s="45"/>
      <c r="G21" s="95"/>
      <c r="H21" s="46"/>
      <c r="I21" s="95"/>
      <c r="J21" s="46"/>
      <c r="K21" s="46"/>
      <c r="L21" s="46"/>
      <c r="M21" s="95"/>
      <c r="N21" s="46"/>
      <c r="O21" s="41" t="s">
        <v>15</v>
      </c>
      <c r="P21" s="41" t="s">
        <v>15</v>
      </c>
      <c r="Q21" s="46"/>
      <c r="R21" s="36"/>
      <c r="S21" s="36"/>
      <c r="T21" s="36"/>
      <c r="U21" s="95"/>
      <c r="V21" s="46"/>
      <c r="W21" s="95"/>
      <c r="X21" s="98"/>
      <c r="Y21" s="47"/>
      <c r="Z21" s="45"/>
    </row>
    <row r="22" spans="1:27" ht="66.75" hidden="1" customHeight="1" x14ac:dyDescent="0.25">
      <c r="A22" s="28" t="s">
        <v>126</v>
      </c>
      <c r="B22" s="44"/>
      <c r="C22" s="44"/>
      <c r="D22" s="31" t="s">
        <v>16</v>
      </c>
      <c r="E22" s="45"/>
      <c r="F22" s="45"/>
      <c r="G22" s="95"/>
      <c r="H22" s="46"/>
      <c r="I22" s="95"/>
      <c r="J22" s="46"/>
      <c r="K22" s="46"/>
      <c r="L22" s="46"/>
      <c r="M22" s="95"/>
      <c r="N22" s="46"/>
      <c r="O22" s="41" t="s">
        <v>15</v>
      </c>
      <c r="P22" s="41" t="s">
        <v>15</v>
      </c>
      <c r="Q22" s="46"/>
      <c r="R22" s="36"/>
      <c r="S22" s="36"/>
      <c r="T22" s="36"/>
      <c r="U22" s="95"/>
      <c r="V22" s="46"/>
      <c r="W22" s="95"/>
      <c r="X22" s="95"/>
      <c r="Y22" s="46"/>
      <c r="Z22" s="36"/>
    </row>
    <row r="23" spans="1:27" ht="68.25" hidden="1" customHeight="1" x14ac:dyDescent="0.25">
      <c r="A23" s="28" t="s">
        <v>127</v>
      </c>
      <c r="B23" s="44"/>
      <c r="C23" s="44"/>
      <c r="D23" s="31" t="s">
        <v>64</v>
      </c>
      <c r="E23" s="45"/>
      <c r="F23" s="45"/>
      <c r="G23" s="95"/>
      <c r="H23" s="46"/>
      <c r="I23" s="95"/>
      <c r="J23" s="46"/>
      <c r="K23" s="46"/>
      <c r="L23" s="46"/>
      <c r="M23" s="95"/>
      <c r="N23" s="46"/>
      <c r="O23" s="41" t="s">
        <v>15</v>
      </c>
      <c r="P23" s="41" t="s">
        <v>15</v>
      </c>
      <c r="Q23" s="46"/>
      <c r="R23" s="36"/>
      <c r="S23" s="36"/>
      <c r="T23" s="36"/>
      <c r="U23" s="95"/>
      <c r="V23" s="46"/>
      <c r="W23" s="95"/>
      <c r="X23" s="95"/>
      <c r="Y23" s="46"/>
      <c r="Z23" s="36"/>
    </row>
    <row r="24" spans="1:27" ht="66" hidden="1" customHeight="1" x14ac:dyDescent="0.25">
      <c r="A24" s="28" t="s">
        <v>128</v>
      </c>
      <c r="B24" s="44"/>
      <c r="C24" s="44"/>
      <c r="D24" s="31" t="s">
        <v>65</v>
      </c>
      <c r="E24" s="45"/>
      <c r="F24" s="45"/>
      <c r="G24" s="95"/>
      <c r="H24" s="46"/>
      <c r="I24" s="95"/>
      <c r="J24" s="46"/>
      <c r="K24" s="46"/>
      <c r="L24" s="46"/>
      <c r="M24" s="95"/>
      <c r="N24" s="46"/>
      <c r="O24" s="41" t="s">
        <v>15</v>
      </c>
      <c r="P24" s="41" t="s">
        <v>15</v>
      </c>
      <c r="Q24" s="46"/>
      <c r="R24" s="36"/>
      <c r="S24" s="36"/>
      <c r="T24" s="36"/>
      <c r="U24" s="95"/>
      <c r="V24" s="46"/>
      <c r="W24" s="95"/>
      <c r="X24" s="95"/>
      <c r="Y24" s="46"/>
      <c r="Z24" s="36"/>
    </row>
    <row r="25" spans="1:27" ht="23.25" hidden="1" customHeight="1" x14ac:dyDescent="0.25">
      <c r="A25" s="28" t="s">
        <v>129</v>
      </c>
      <c r="B25" s="44"/>
      <c r="C25" s="44"/>
      <c r="D25" s="44"/>
      <c r="E25" s="45"/>
      <c r="F25" s="45"/>
      <c r="G25" s="44" t="s">
        <v>23</v>
      </c>
      <c r="H25" s="46"/>
      <c r="I25" s="44" t="s">
        <v>24</v>
      </c>
      <c r="J25" s="46"/>
      <c r="K25" s="46"/>
      <c r="L25" s="46"/>
      <c r="M25" s="95"/>
      <c r="N25" s="46"/>
      <c r="O25" s="41" t="s">
        <v>15</v>
      </c>
      <c r="P25" s="41" t="s">
        <v>15</v>
      </c>
      <c r="Q25" s="46"/>
      <c r="R25" s="36"/>
      <c r="S25" s="36"/>
      <c r="T25" s="36"/>
      <c r="U25" s="95"/>
      <c r="V25" s="46"/>
      <c r="W25" s="95"/>
      <c r="X25" s="95"/>
      <c r="Y25" s="46"/>
      <c r="Z25" s="31" t="s">
        <v>45</v>
      </c>
    </row>
    <row r="26" spans="1:27" ht="23.25" hidden="1" customHeight="1" x14ac:dyDescent="0.25">
      <c r="A26" s="28" t="s">
        <v>130</v>
      </c>
      <c r="B26" s="44"/>
      <c r="C26" s="44"/>
      <c r="D26" s="44"/>
      <c r="E26" s="45"/>
      <c r="F26" s="45"/>
      <c r="G26" s="44" t="s">
        <v>22</v>
      </c>
      <c r="H26" s="46"/>
      <c r="I26" s="44" t="s">
        <v>25</v>
      </c>
      <c r="J26" s="46"/>
      <c r="K26" s="46"/>
      <c r="L26" s="46"/>
      <c r="M26" s="95"/>
      <c r="N26" s="46"/>
      <c r="O26" s="41" t="s">
        <v>15</v>
      </c>
      <c r="P26" s="41" t="s">
        <v>15</v>
      </c>
      <c r="Q26" s="46"/>
      <c r="R26" s="36"/>
      <c r="S26" s="36"/>
      <c r="T26" s="36"/>
      <c r="U26" s="95"/>
      <c r="V26" s="46"/>
      <c r="W26" s="95"/>
      <c r="X26" s="95"/>
      <c r="Y26" s="46"/>
      <c r="Z26" s="31" t="s">
        <v>46</v>
      </c>
    </row>
    <row r="27" spans="1:27" ht="23.25" hidden="1" customHeight="1" x14ac:dyDescent="0.25">
      <c r="A27" s="28" t="s">
        <v>131</v>
      </c>
      <c r="B27" s="44"/>
      <c r="C27" s="44"/>
      <c r="D27" s="44"/>
      <c r="E27" s="45"/>
      <c r="F27" s="45"/>
      <c r="G27" s="44" t="s">
        <v>21</v>
      </c>
      <c r="H27" s="46"/>
      <c r="I27" s="44" t="s">
        <v>34</v>
      </c>
      <c r="J27" s="46"/>
      <c r="K27" s="46"/>
      <c r="L27" s="46"/>
      <c r="M27" s="95"/>
      <c r="N27" s="46"/>
      <c r="O27" s="41" t="s">
        <v>15</v>
      </c>
      <c r="P27" s="41" t="s">
        <v>15</v>
      </c>
      <c r="Q27" s="46"/>
      <c r="R27" s="36"/>
      <c r="S27" s="36"/>
      <c r="T27" s="36"/>
      <c r="U27" s="95"/>
      <c r="V27" s="46"/>
      <c r="W27" s="95"/>
      <c r="X27" s="95"/>
      <c r="Y27" s="46"/>
      <c r="Z27" s="31" t="s">
        <v>47</v>
      </c>
    </row>
    <row r="28" spans="1:27" ht="23.25" hidden="1" customHeight="1" x14ac:dyDescent="0.25">
      <c r="A28" s="28" t="s">
        <v>132</v>
      </c>
      <c r="B28" s="44"/>
      <c r="C28" s="96"/>
      <c r="D28" s="95"/>
      <c r="E28" s="45"/>
      <c r="F28" s="45"/>
      <c r="G28" s="95"/>
      <c r="H28" s="46"/>
      <c r="I28" s="95"/>
      <c r="J28" s="46"/>
      <c r="K28" s="46"/>
      <c r="L28" s="46"/>
      <c r="M28" s="95"/>
      <c r="N28" s="46"/>
      <c r="O28" s="41" t="s">
        <v>15</v>
      </c>
      <c r="P28" s="41" t="s">
        <v>15</v>
      </c>
      <c r="Q28" s="46"/>
      <c r="R28" s="36"/>
      <c r="S28" s="36"/>
      <c r="T28" s="36"/>
      <c r="U28" s="95"/>
      <c r="V28" s="46"/>
      <c r="W28" s="95"/>
      <c r="X28" s="95"/>
      <c r="Y28" s="46"/>
      <c r="Z28" s="31" t="s">
        <v>48</v>
      </c>
    </row>
    <row r="29" spans="1:27" ht="89.25" hidden="1" customHeight="1" x14ac:dyDescent="0.25">
      <c r="A29" s="28" t="s">
        <v>133</v>
      </c>
      <c r="B29" s="44"/>
      <c r="C29" s="96"/>
      <c r="D29" s="95"/>
      <c r="E29" s="45"/>
      <c r="F29" s="45"/>
      <c r="G29" s="95"/>
      <c r="H29" s="46"/>
      <c r="I29" s="95"/>
      <c r="J29" s="46"/>
      <c r="K29" s="46"/>
      <c r="L29" s="46"/>
      <c r="M29" s="95"/>
      <c r="N29" s="46"/>
      <c r="O29" s="41" t="s">
        <v>15</v>
      </c>
      <c r="P29" s="41" t="s">
        <v>15</v>
      </c>
      <c r="Q29" s="46"/>
      <c r="R29" s="36"/>
      <c r="S29" s="36"/>
      <c r="T29" s="36"/>
      <c r="U29" s="95"/>
      <c r="V29" s="46"/>
      <c r="W29" s="95"/>
      <c r="X29" s="95"/>
      <c r="Y29" s="46"/>
      <c r="Z29" s="36"/>
    </row>
    <row r="30" spans="1:27" ht="141" hidden="1" customHeight="1" x14ac:dyDescent="0.25">
      <c r="A30" s="28" t="s">
        <v>134</v>
      </c>
      <c r="B30" s="48"/>
      <c r="C30" s="48"/>
      <c r="D30" s="86"/>
      <c r="G30" s="86"/>
      <c r="I30" s="86"/>
      <c r="M30" s="86"/>
      <c r="O30" s="41" t="s">
        <v>15</v>
      </c>
      <c r="P30" s="41" t="s">
        <v>15</v>
      </c>
      <c r="R30" s="51"/>
      <c r="S30" s="51"/>
      <c r="T30" s="51"/>
      <c r="U30" s="86"/>
      <c r="W30" s="86"/>
      <c r="X30" s="86"/>
      <c r="Z30" s="51"/>
    </row>
    <row r="31" spans="1:27" ht="119.25" hidden="1" customHeight="1" x14ac:dyDescent="0.25">
      <c r="A31" s="28" t="s">
        <v>135</v>
      </c>
      <c r="B31" s="48"/>
      <c r="C31" s="48"/>
      <c r="D31" s="86"/>
      <c r="G31" s="86"/>
      <c r="I31" s="86"/>
      <c r="M31" s="86"/>
      <c r="O31" s="41" t="s">
        <v>15</v>
      </c>
      <c r="P31" s="41" t="s">
        <v>15</v>
      </c>
      <c r="R31" s="51"/>
      <c r="S31" s="51"/>
      <c r="T31" s="51"/>
      <c r="U31" s="86"/>
      <c r="W31" s="86"/>
      <c r="X31" s="86"/>
      <c r="Z31" s="51"/>
    </row>
    <row r="32" spans="1:27" ht="109.5" hidden="1" customHeight="1" x14ac:dyDescent="0.25">
      <c r="A32" s="28" t="s">
        <v>136</v>
      </c>
      <c r="B32" s="48"/>
      <c r="C32" s="48"/>
      <c r="D32" s="86"/>
      <c r="G32" s="86"/>
      <c r="I32" s="86"/>
      <c r="M32" s="86"/>
      <c r="O32" s="41" t="s">
        <v>15</v>
      </c>
      <c r="P32" s="41" t="s">
        <v>15</v>
      </c>
      <c r="R32" s="51"/>
      <c r="S32" s="51"/>
      <c r="T32" s="51"/>
      <c r="U32" s="86"/>
      <c r="W32" s="86"/>
      <c r="X32" s="86"/>
      <c r="Z32" s="51"/>
    </row>
    <row r="33" spans="1:27" ht="72" hidden="1" customHeight="1" x14ac:dyDescent="0.25">
      <c r="A33" s="28" t="s">
        <v>137</v>
      </c>
      <c r="B33" s="86"/>
      <c r="C33" s="48"/>
      <c r="D33" s="86"/>
      <c r="G33" s="86"/>
      <c r="I33" s="86"/>
      <c r="M33" s="86"/>
      <c r="O33" s="41" t="s">
        <v>15</v>
      </c>
      <c r="P33" s="41" t="s">
        <v>15</v>
      </c>
      <c r="R33" s="51"/>
      <c r="S33" s="51"/>
      <c r="T33" s="51"/>
      <c r="U33" s="86"/>
      <c r="W33" s="86"/>
      <c r="X33" s="86"/>
      <c r="Z33" s="49"/>
    </row>
    <row r="34" spans="1:27" ht="72" hidden="1" customHeight="1" x14ac:dyDescent="0.25">
      <c r="A34" s="28" t="s">
        <v>138</v>
      </c>
      <c r="B34" s="86"/>
      <c r="C34" s="48"/>
      <c r="D34" s="86"/>
      <c r="G34" s="86"/>
      <c r="I34" s="86"/>
      <c r="M34" s="86"/>
      <c r="O34" s="41" t="s">
        <v>15</v>
      </c>
      <c r="P34" s="41" t="s">
        <v>15</v>
      </c>
      <c r="R34" s="51"/>
      <c r="S34" s="51"/>
      <c r="T34" s="51"/>
      <c r="U34" s="86"/>
      <c r="W34" s="86"/>
      <c r="X34" s="86"/>
      <c r="Z34" s="49"/>
    </row>
    <row r="35" spans="1:27" ht="72" hidden="1" customHeight="1" x14ac:dyDescent="0.25">
      <c r="A35" s="28" t="s">
        <v>139</v>
      </c>
      <c r="B35" s="86"/>
      <c r="C35" s="48"/>
      <c r="D35" s="86"/>
      <c r="G35" s="86"/>
      <c r="I35" s="86"/>
      <c r="M35" s="86"/>
      <c r="O35" s="41" t="s">
        <v>15</v>
      </c>
      <c r="P35" s="41" t="s">
        <v>15</v>
      </c>
      <c r="R35" s="51"/>
      <c r="S35" s="51"/>
      <c r="T35" s="51"/>
      <c r="U35" s="86"/>
      <c r="W35" s="86"/>
      <c r="X35" s="86"/>
      <c r="Z35" s="49"/>
    </row>
    <row r="36" spans="1:27" ht="84.75" hidden="1" customHeight="1" x14ac:dyDescent="0.25">
      <c r="A36" s="28" t="s">
        <v>140</v>
      </c>
      <c r="B36" s="48"/>
      <c r="C36" s="48"/>
      <c r="G36" s="86"/>
      <c r="I36" s="86"/>
      <c r="M36" s="86"/>
      <c r="O36" s="41" t="s">
        <v>15</v>
      </c>
      <c r="P36" s="41" t="s">
        <v>15</v>
      </c>
      <c r="R36" s="51"/>
      <c r="S36" s="51"/>
      <c r="T36" s="51"/>
      <c r="U36" s="86"/>
      <c r="W36" s="86"/>
      <c r="X36" s="86"/>
      <c r="Z36" s="49"/>
    </row>
    <row r="37" spans="1:27" ht="97.5" hidden="1" customHeight="1" x14ac:dyDescent="0.25">
      <c r="A37" s="28" t="s">
        <v>141</v>
      </c>
      <c r="B37" s="48"/>
      <c r="C37" s="48"/>
      <c r="G37" s="86"/>
      <c r="I37" s="86"/>
      <c r="M37" s="86"/>
      <c r="O37" s="41" t="s">
        <v>15</v>
      </c>
      <c r="P37" s="41" t="s">
        <v>15</v>
      </c>
      <c r="R37" s="51"/>
      <c r="S37" s="51"/>
      <c r="T37" s="51"/>
      <c r="U37" s="86"/>
      <c r="W37" s="86"/>
      <c r="X37" s="86"/>
      <c r="Z37" s="49"/>
    </row>
    <row r="38" spans="1:27" ht="83.25" hidden="1" customHeight="1" x14ac:dyDescent="0.25">
      <c r="A38" s="28" t="s">
        <v>142</v>
      </c>
      <c r="B38" s="48"/>
      <c r="C38" s="48"/>
      <c r="G38" s="86"/>
      <c r="I38" s="86"/>
      <c r="M38" s="86"/>
      <c r="O38" s="41" t="s">
        <v>15</v>
      </c>
      <c r="P38" s="41" t="s">
        <v>15</v>
      </c>
      <c r="R38" s="51"/>
      <c r="S38" s="51"/>
      <c r="T38" s="51"/>
      <c r="U38" s="86"/>
      <c r="W38" s="86"/>
      <c r="X38" s="86"/>
      <c r="Z38" s="49"/>
    </row>
    <row r="39" spans="1:27" ht="61.5" hidden="1" customHeight="1" x14ac:dyDescent="0.25">
      <c r="A39" s="28" t="s">
        <v>143</v>
      </c>
      <c r="B39" s="48"/>
      <c r="C39" s="94"/>
      <c r="D39" s="86"/>
      <c r="G39" s="86"/>
      <c r="I39" s="86"/>
      <c r="M39" s="86"/>
      <c r="O39" s="41" t="s">
        <v>15</v>
      </c>
      <c r="P39" s="41" t="s">
        <v>15</v>
      </c>
      <c r="R39" s="51"/>
      <c r="S39" s="51"/>
      <c r="T39" s="51"/>
      <c r="U39" s="86"/>
      <c r="W39" s="86"/>
      <c r="X39" s="86"/>
      <c r="Z39" s="51"/>
    </row>
    <row r="40" spans="1:27" ht="61.5" hidden="1" customHeight="1" x14ac:dyDescent="0.25">
      <c r="A40" s="28" t="s">
        <v>144</v>
      </c>
      <c r="B40" s="48"/>
      <c r="C40" s="94"/>
      <c r="D40" s="86"/>
      <c r="G40" s="86"/>
      <c r="I40" s="86"/>
      <c r="M40" s="86"/>
      <c r="O40" s="41" t="s">
        <v>15</v>
      </c>
      <c r="P40" s="41" t="s">
        <v>15</v>
      </c>
      <c r="R40" s="51"/>
      <c r="S40" s="51"/>
      <c r="T40" s="51"/>
      <c r="U40" s="86"/>
      <c r="W40" s="86"/>
      <c r="X40" s="86"/>
      <c r="Z40" s="51"/>
    </row>
    <row r="41" spans="1:27" ht="61.5" hidden="1" customHeight="1" x14ac:dyDescent="0.25">
      <c r="A41" s="28" t="s">
        <v>145</v>
      </c>
      <c r="B41" s="48"/>
      <c r="C41" s="94"/>
      <c r="D41" s="86"/>
      <c r="G41" s="86"/>
      <c r="I41" s="86"/>
      <c r="M41" s="86"/>
      <c r="O41" s="41" t="s">
        <v>15</v>
      </c>
      <c r="P41" s="41" t="s">
        <v>15</v>
      </c>
      <c r="R41" s="51"/>
      <c r="S41" s="51"/>
      <c r="T41" s="51"/>
      <c r="U41" s="86"/>
      <c r="W41" s="86"/>
      <c r="X41" s="86"/>
      <c r="Z41" s="51"/>
    </row>
    <row r="42" spans="1:27" s="52" customFormat="1" ht="79.5" hidden="1" customHeight="1" x14ac:dyDescent="0.25">
      <c r="A42" s="28" t="s">
        <v>146</v>
      </c>
      <c r="B42" s="48"/>
      <c r="C42" s="48"/>
      <c r="D42" s="86"/>
      <c r="E42" s="49"/>
      <c r="F42" s="49"/>
      <c r="G42" s="93"/>
      <c r="H42" s="49"/>
      <c r="I42" s="93"/>
      <c r="J42" s="49"/>
      <c r="K42" s="49"/>
      <c r="L42" s="49"/>
      <c r="M42" s="86"/>
      <c r="N42" s="50"/>
      <c r="O42" s="41" t="s">
        <v>15</v>
      </c>
      <c r="P42" s="41" t="s">
        <v>15</v>
      </c>
      <c r="Q42" s="50"/>
      <c r="R42" s="51"/>
      <c r="S42" s="51"/>
      <c r="T42" s="51"/>
      <c r="U42" s="93"/>
      <c r="V42" s="49"/>
      <c r="W42" s="86"/>
      <c r="X42" s="93"/>
      <c r="Y42" s="49"/>
      <c r="Z42" s="51"/>
      <c r="AA42" s="107"/>
    </row>
    <row r="43" spans="1:27" s="52" customFormat="1" ht="79.5" hidden="1" customHeight="1" x14ac:dyDescent="0.25">
      <c r="A43" s="28" t="s">
        <v>147</v>
      </c>
      <c r="B43" s="48"/>
      <c r="C43" s="48"/>
      <c r="D43" s="86"/>
      <c r="E43" s="49"/>
      <c r="F43" s="49"/>
      <c r="G43" s="93"/>
      <c r="H43" s="49"/>
      <c r="I43" s="93"/>
      <c r="J43" s="49"/>
      <c r="K43" s="49"/>
      <c r="L43" s="49"/>
      <c r="M43" s="86"/>
      <c r="N43" s="50"/>
      <c r="O43" s="41" t="s">
        <v>15</v>
      </c>
      <c r="P43" s="41" t="s">
        <v>15</v>
      </c>
      <c r="Q43" s="50"/>
      <c r="R43" s="51"/>
      <c r="S43" s="51"/>
      <c r="T43" s="51"/>
      <c r="U43" s="93"/>
      <c r="V43" s="49"/>
      <c r="W43" s="86"/>
      <c r="X43" s="93"/>
      <c r="Y43" s="49"/>
      <c r="Z43" s="51"/>
      <c r="AA43" s="107"/>
    </row>
    <row r="44" spans="1:27" s="52" customFormat="1" ht="79.5" hidden="1" customHeight="1" x14ac:dyDescent="0.25">
      <c r="A44" s="28" t="s">
        <v>148</v>
      </c>
      <c r="B44" s="48"/>
      <c r="C44" s="48"/>
      <c r="D44" s="86"/>
      <c r="E44" s="49"/>
      <c r="F44" s="49"/>
      <c r="G44" s="93"/>
      <c r="H44" s="49"/>
      <c r="I44" s="93"/>
      <c r="J44" s="49"/>
      <c r="K44" s="49"/>
      <c r="L44" s="49"/>
      <c r="M44" s="86"/>
      <c r="N44" s="50"/>
      <c r="O44" s="41" t="s">
        <v>15</v>
      </c>
      <c r="P44" s="41" t="s">
        <v>15</v>
      </c>
      <c r="Q44" s="50"/>
      <c r="R44" s="51"/>
      <c r="S44" s="51"/>
      <c r="T44" s="51"/>
      <c r="U44" s="93"/>
      <c r="V44" s="49"/>
      <c r="W44" s="86"/>
      <c r="X44" s="93"/>
      <c r="Y44" s="49"/>
      <c r="Z44" s="51"/>
      <c r="AA44" s="107"/>
    </row>
    <row r="45" spans="1:27" s="52" customFormat="1" ht="95.25" hidden="1" customHeight="1" x14ac:dyDescent="0.25">
      <c r="A45" s="28" t="s">
        <v>149</v>
      </c>
      <c r="B45" s="48"/>
      <c r="C45" s="94"/>
      <c r="D45" s="86"/>
      <c r="E45" s="49"/>
      <c r="F45" s="49"/>
      <c r="G45" s="86"/>
      <c r="H45" s="50"/>
      <c r="I45" s="86"/>
      <c r="J45" s="50"/>
      <c r="K45" s="50"/>
      <c r="L45" s="50"/>
      <c r="M45" s="86"/>
      <c r="N45" s="50"/>
      <c r="O45" s="41" t="s">
        <v>15</v>
      </c>
      <c r="P45" s="41" t="s">
        <v>15</v>
      </c>
      <c r="Q45" s="50"/>
      <c r="R45" s="51"/>
      <c r="S45" s="51"/>
      <c r="T45" s="51"/>
      <c r="U45" s="86"/>
      <c r="V45" s="50"/>
      <c r="W45" s="86"/>
      <c r="X45" s="86"/>
      <c r="Y45" s="50"/>
      <c r="Z45" s="51"/>
      <c r="AA45" s="107"/>
    </row>
    <row r="46" spans="1:27" s="52" customFormat="1" ht="79.5" hidden="1" customHeight="1" x14ac:dyDescent="0.25">
      <c r="A46" s="28" t="s">
        <v>150</v>
      </c>
      <c r="B46" s="48"/>
      <c r="C46" s="94"/>
      <c r="D46" s="86"/>
      <c r="E46" s="49"/>
      <c r="F46" s="49"/>
      <c r="G46" s="86"/>
      <c r="H46" s="50"/>
      <c r="I46" s="86"/>
      <c r="J46" s="50"/>
      <c r="K46" s="50"/>
      <c r="L46" s="50"/>
      <c r="M46" s="86"/>
      <c r="N46" s="50"/>
      <c r="O46" s="41" t="s">
        <v>15</v>
      </c>
      <c r="P46" s="41" t="s">
        <v>15</v>
      </c>
      <c r="Q46" s="50"/>
      <c r="R46" s="51"/>
      <c r="S46" s="51"/>
      <c r="T46" s="51"/>
      <c r="U46" s="86"/>
      <c r="V46" s="50"/>
      <c r="W46" s="86"/>
      <c r="X46" s="86"/>
      <c r="Y46" s="50"/>
      <c r="Z46" s="51"/>
      <c r="AA46" s="107"/>
    </row>
    <row r="47" spans="1:27" s="52" customFormat="1" ht="126" hidden="1" customHeight="1" x14ac:dyDescent="0.25">
      <c r="A47" s="28" t="s">
        <v>151</v>
      </c>
      <c r="B47" s="48"/>
      <c r="C47" s="94"/>
      <c r="D47" s="86"/>
      <c r="E47" s="49"/>
      <c r="F47" s="49"/>
      <c r="G47" s="86"/>
      <c r="H47" s="50"/>
      <c r="I47" s="86"/>
      <c r="J47" s="50"/>
      <c r="K47" s="50"/>
      <c r="L47" s="50"/>
      <c r="M47" s="86"/>
      <c r="N47" s="50"/>
      <c r="O47" s="41" t="s">
        <v>15</v>
      </c>
      <c r="P47" s="41" t="s">
        <v>15</v>
      </c>
      <c r="Q47" s="50"/>
      <c r="R47" s="51"/>
      <c r="S47" s="51"/>
      <c r="T47" s="51"/>
      <c r="U47" s="86"/>
      <c r="V47" s="50"/>
      <c r="W47" s="86"/>
      <c r="X47" s="86"/>
      <c r="Y47" s="50"/>
      <c r="Z47" s="51"/>
      <c r="AA47" s="107"/>
    </row>
    <row r="48" spans="1:27" s="52" customFormat="1" ht="102" hidden="1" customHeight="1" x14ac:dyDescent="0.25">
      <c r="A48" s="28" t="s">
        <v>152</v>
      </c>
      <c r="B48" s="48"/>
      <c r="C48" s="94"/>
      <c r="D48" s="86"/>
      <c r="E48" s="49"/>
      <c r="F48" s="49"/>
      <c r="G48" s="86"/>
      <c r="H48" s="50"/>
      <c r="I48" s="86"/>
      <c r="J48" s="50"/>
      <c r="K48" s="50"/>
      <c r="L48" s="50"/>
      <c r="M48" s="86"/>
      <c r="N48" s="50"/>
      <c r="O48" s="41" t="s">
        <v>15</v>
      </c>
      <c r="P48" s="41" t="s">
        <v>15</v>
      </c>
      <c r="Q48" s="50"/>
      <c r="R48" s="51"/>
      <c r="S48" s="51"/>
      <c r="T48" s="51"/>
      <c r="U48" s="86"/>
      <c r="V48" s="50"/>
      <c r="W48" s="86"/>
      <c r="X48" s="86"/>
      <c r="Y48" s="50"/>
      <c r="Z48" s="51"/>
      <c r="AA48" s="107"/>
    </row>
    <row r="49" spans="1:27" s="52" customFormat="1" ht="79.5" hidden="1" customHeight="1" x14ac:dyDescent="0.25">
      <c r="A49" s="28" t="s">
        <v>153</v>
      </c>
      <c r="B49" s="48"/>
      <c r="C49" s="94"/>
      <c r="D49" s="86"/>
      <c r="E49" s="49"/>
      <c r="F49" s="49"/>
      <c r="G49" s="86"/>
      <c r="H49" s="50"/>
      <c r="I49" s="86"/>
      <c r="J49" s="50"/>
      <c r="K49" s="50"/>
      <c r="L49" s="50"/>
      <c r="M49" s="86"/>
      <c r="N49" s="50"/>
      <c r="O49" s="41" t="s">
        <v>15</v>
      </c>
      <c r="P49" s="41" t="s">
        <v>15</v>
      </c>
      <c r="Q49" s="50"/>
      <c r="R49" s="51"/>
      <c r="S49" s="51"/>
      <c r="T49" s="51"/>
      <c r="U49" s="86"/>
      <c r="V49" s="50"/>
      <c r="W49" s="86"/>
      <c r="X49" s="86"/>
      <c r="Y49" s="50"/>
      <c r="Z49" s="51"/>
      <c r="AA49" s="107"/>
    </row>
    <row r="50" spans="1:27" s="52" customFormat="1" ht="79.5" hidden="1" customHeight="1" x14ac:dyDescent="0.25">
      <c r="A50" s="28" t="s">
        <v>154</v>
      </c>
      <c r="B50" s="48"/>
      <c r="C50" s="94"/>
      <c r="D50" s="86"/>
      <c r="E50" s="49"/>
      <c r="F50" s="49"/>
      <c r="G50" s="86"/>
      <c r="H50" s="50"/>
      <c r="I50" s="86"/>
      <c r="J50" s="50"/>
      <c r="K50" s="50"/>
      <c r="L50" s="50"/>
      <c r="M50" s="86"/>
      <c r="N50" s="50"/>
      <c r="O50" s="41" t="s">
        <v>15</v>
      </c>
      <c r="P50" s="41" t="s">
        <v>15</v>
      </c>
      <c r="Q50" s="50"/>
      <c r="R50" s="51"/>
      <c r="S50" s="51"/>
      <c r="T50" s="51"/>
      <c r="U50" s="86"/>
      <c r="V50" s="50"/>
      <c r="W50" s="86"/>
      <c r="X50" s="86"/>
      <c r="Y50" s="50"/>
      <c r="Z50" s="51"/>
      <c r="AA50" s="107"/>
    </row>
    <row r="51" spans="1:27" s="52" customFormat="1" ht="79.5" hidden="1" customHeight="1" x14ac:dyDescent="0.25">
      <c r="A51" s="28" t="s">
        <v>155</v>
      </c>
      <c r="B51" s="48"/>
      <c r="C51" s="94"/>
      <c r="D51" s="86"/>
      <c r="E51" s="49"/>
      <c r="F51" s="49"/>
      <c r="G51" s="86"/>
      <c r="H51" s="50"/>
      <c r="I51" s="86"/>
      <c r="J51" s="50"/>
      <c r="K51" s="50"/>
      <c r="L51" s="50"/>
      <c r="M51" s="86"/>
      <c r="N51" s="50"/>
      <c r="O51" s="41" t="s">
        <v>15</v>
      </c>
      <c r="P51" s="41" t="s">
        <v>15</v>
      </c>
      <c r="Q51" s="50"/>
      <c r="R51" s="51"/>
      <c r="S51" s="51"/>
      <c r="T51" s="51"/>
      <c r="U51" s="86"/>
      <c r="V51" s="50"/>
      <c r="W51" s="86"/>
      <c r="X51" s="86"/>
      <c r="Y51" s="50"/>
      <c r="Z51" s="51"/>
      <c r="AA51" s="107"/>
    </row>
    <row r="52" spans="1:27" s="52" customFormat="1" ht="79.5" hidden="1" customHeight="1" x14ac:dyDescent="0.25">
      <c r="A52" s="28" t="s">
        <v>156</v>
      </c>
      <c r="B52" s="48"/>
      <c r="C52" s="94"/>
      <c r="D52" s="86"/>
      <c r="E52" s="49"/>
      <c r="F52" s="49"/>
      <c r="G52" s="86"/>
      <c r="H52" s="50"/>
      <c r="I52" s="86"/>
      <c r="J52" s="50"/>
      <c r="K52" s="50"/>
      <c r="L52" s="50"/>
      <c r="M52" s="86"/>
      <c r="N52" s="50"/>
      <c r="O52" s="41" t="s">
        <v>15</v>
      </c>
      <c r="P52" s="41" t="s">
        <v>15</v>
      </c>
      <c r="Q52" s="50"/>
      <c r="R52" s="51"/>
      <c r="S52" s="51"/>
      <c r="T52" s="51"/>
      <c r="U52" s="86"/>
      <c r="V52" s="50"/>
      <c r="W52" s="86"/>
      <c r="X52" s="86"/>
      <c r="Y52" s="50"/>
      <c r="Z52" s="51"/>
      <c r="AA52" s="107"/>
    </row>
    <row r="53" spans="1:27" s="52" customFormat="1" ht="79.5" hidden="1" customHeight="1" x14ac:dyDescent="0.25">
      <c r="A53" s="28" t="s">
        <v>157</v>
      </c>
      <c r="B53" s="48"/>
      <c r="C53" s="94"/>
      <c r="D53" s="86"/>
      <c r="E53" s="49"/>
      <c r="F53" s="49"/>
      <c r="G53" s="86"/>
      <c r="H53" s="50"/>
      <c r="I53" s="86"/>
      <c r="J53" s="50"/>
      <c r="K53" s="50"/>
      <c r="L53" s="50"/>
      <c r="M53" s="86"/>
      <c r="N53" s="50"/>
      <c r="O53" s="41" t="s">
        <v>15</v>
      </c>
      <c r="P53" s="41" t="s">
        <v>15</v>
      </c>
      <c r="Q53" s="50"/>
      <c r="R53" s="51"/>
      <c r="S53" s="51"/>
      <c r="T53" s="51"/>
      <c r="U53" s="86"/>
      <c r="V53" s="50"/>
      <c r="W53" s="86"/>
      <c r="X53" s="86"/>
      <c r="Y53" s="50"/>
      <c r="Z53" s="51"/>
      <c r="AA53" s="107"/>
    </row>
    <row r="54" spans="1:27" s="52" customFormat="1" ht="79.5" hidden="1" customHeight="1" x14ac:dyDescent="0.25">
      <c r="A54" s="28" t="s">
        <v>158</v>
      </c>
      <c r="B54" s="48"/>
      <c r="C54" s="94"/>
      <c r="D54" s="86"/>
      <c r="E54" s="49"/>
      <c r="F54" s="49"/>
      <c r="G54" s="86"/>
      <c r="H54" s="50"/>
      <c r="I54" s="86"/>
      <c r="J54" s="50"/>
      <c r="K54" s="50"/>
      <c r="L54" s="50"/>
      <c r="M54" s="86"/>
      <c r="N54" s="50"/>
      <c r="O54" s="41" t="s">
        <v>15</v>
      </c>
      <c r="P54" s="41" t="s">
        <v>15</v>
      </c>
      <c r="Q54" s="50"/>
      <c r="R54" s="51"/>
      <c r="S54" s="51"/>
      <c r="T54" s="51"/>
      <c r="U54" s="86"/>
      <c r="V54" s="50"/>
      <c r="W54" s="86"/>
      <c r="X54" s="86"/>
      <c r="Y54" s="50"/>
      <c r="Z54" s="51"/>
      <c r="AA54" s="107"/>
    </row>
    <row r="55" spans="1:27" s="52" customFormat="1" ht="79.5" hidden="1" customHeight="1" x14ac:dyDescent="0.25">
      <c r="A55" s="28" t="s">
        <v>159</v>
      </c>
      <c r="B55" s="48"/>
      <c r="C55" s="94"/>
      <c r="D55" s="86"/>
      <c r="E55" s="49"/>
      <c r="F55" s="49"/>
      <c r="G55" s="86"/>
      <c r="H55" s="50"/>
      <c r="I55" s="86"/>
      <c r="J55" s="50"/>
      <c r="K55" s="50"/>
      <c r="L55" s="50"/>
      <c r="M55" s="86"/>
      <c r="N55" s="50"/>
      <c r="O55" s="41" t="s">
        <v>15</v>
      </c>
      <c r="P55" s="41" t="s">
        <v>15</v>
      </c>
      <c r="Q55" s="50"/>
      <c r="R55" s="51"/>
      <c r="S55" s="51"/>
      <c r="T55" s="51"/>
      <c r="U55" s="86"/>
      <c r="V55" s="50"/>
      <c r="W55" s="86"/>
      <c r="X55" s="86"/>
      <c r="Y55" s="50"/>
      <c r="Z55" s="51"/>
      <c r="AA55" s="107"/>
    </row>
    <row r="56" spans="1:27" s="52" customFormat="1" ht="79.5" hidden="1" customHeight="1" x14ac:dyDescent="0.25">
      <c r="A56" s="28" t="s">
        <v>160</v>
      </c>
      <c r="B56" s="48"/>
      <c r="C56" s="94"/>
      <c r="D56" s="86"/>
      <c r="E56" s="49"/>
      <c r="F56" s="49"/>
      <c r="G56" s="86"/>
      <c r="H56" s="50"/>
      <c r="I56" s="86"/>
      <c r="J56" s="50"/>
      <c r="K56" s="50"/>
      <c r="L56" s="50"/>
      <c r="M56" s="86"/>
      <c r="N56" s="50"/>
      <c r="O56" s="41" t="s">
        <v>15</v>
      </c>
      <c r="P56" s="41" t="s">
        <v>15</v>
      </c>
      <c r="Q56" s="50"/>
      <c r="R56" s="51"/>
      <c r="S56" s="51"/>
      <c r="T56" s="51"/>
      <c r="U56" s="86"/>
      <c r="V56" s="50"/>
      <c r="W56" s="86"/>
      <c r="X56" s="86"/>
      <c r="Y56" s="50"/>
      <c r="Z56" s="51"/>
      <c r="AA56" s="107"/>
    </row>
    <row r="57" spans="1:27" s="52" customFormat="1" ht="79.5" hidden="1" customHeight="1" x14ac:dyDescent="0.25">
      <c r="A57" s="28" t="s">
        <v>161</v>
      </c>
      <c r="B57" s="48"/>
      <c r="C57" s="94"/>
      <c r="D57" s="86"/>
      <c r="E57" s="49"/>
      <c r="F57" s="49"/>
      <c r="G57" s="86"/>
      <c r="H57" s="50"/>
      <c r="I57" s="86"/>
      <c r="J57" s="50"/>
      <c r="K57" s="50"/>
      <c r="L57" s="50"/>
      <c r="M57" s="86"/>
      <c r="N57" s="50"/>
      <c r="O57" s="41" t="s">
        <v>15</v>
      </c>
      <c r="P57" s="41" t="s">
        <v>15</v>
      </c>
      <c r="Q57" s="50"/>
      <c r="R57" s="51"/>
      <c r="S57" s="51"/>
      <c r="T57" s="51"/>
      <c r="U57" s="86"/>
      <c r="V57" s="50"/>
      <c r="W57" s="86"/>
      <c r="X57" s="86"/>
      <c r="Y57" s="50"/>
      <c r="Z57" s="51"/>
      <c r="AA57" s="107"/>
    </row>
    <row r="58" spans="1:27" s="52" customFormat="1" ht="79.5" hidden="1" customHeight="1" x14ac:dyDescent="0.25">
      <c r="A58" s="28" t="s">
        <v>162</v>
      </c>
      <c r="B58" s="48"/>
      <c r="C58" s="94"/>
      <c r="D58" s="86"/>
      <c r="E58" s="49"/>
      <c r="F58" s="49"/>
      <c r="G58" s="86"/>
      <c r="H58" s="50"/>
      <c r="I58" s="86"/>
      <c r="J58" s="50"/>
      <c r="K58" s="50"/>
      <c r="L58" s="50"/>
      <c r="M58" s="86"/>
      <c r="N58" s="50"/>
      <c r="O58" s="41" t="s">
        <v>15</v>
      </c>
      <c r="P58" s="41" t="s">
        <v>15</v>
      </c>
      <c r="Q58" s="50"/>
      <c r="R58" s="51"/>
      <c r="S58" s="51"/>
      <c r="T58" s="51"/>
      <c r="U58" s="86"/>
      <c r="V58" s="50"/>
      <c r="W58" s="86"/>
      <c r="X58" s="86"/>
      <c r="Y58" s="50"/>
      <c r="Z58" s="51"/>
      <c r="AA58" s="107"/>
    </row>
    <row r="59" spans="1:27" s="52" customFormat="1" ht="79.5" hidden="1" customHeight="1" x14ac:dyDescent="0.25">
      <c r="A59" s="28" t="s">
        <v>163</v>
      </c>
      <c r="B59" s="48"/>
      <c r="C59" s="48"/>
      <c r="D59" s="93"/>
      <c r="E59" s="49"/>
      <c r="F59" s="49"/>
      <c r="G59" s="86"/>
      <c r="H59" s="50"/>
      <c r="I59" s="86"/>
      <c r="J59" s="50"/>
      <c r="K59" s="50"/>
      <c r="L59" s="50"/>
      <c r="M59" s="86"/>
      <c r="N59" s="50"/>
      <c r="O59" s="41" t="s">
        <v>15</v>
      </c>
      <c r="P59" s="41" t="s">
        <v>15</v>
      </c>
      <c r="Q59" s="50"/>
      <c r="R59" s="48"/>
      <c r="S59" s="48"/>
      <c r="T59" s="48"/>
      <c r="U59" s="86"/>
      <c r="V59" s="50"/>
      <c r="W59" s="86"/>
      <c r="X59" s="93"/>
      <c r="Y59" s="49"/>
      <c r="Z59" s="53"/>
      <c r="AA59" s="107"/>
    </row>
    <row r="60" spans="1:27" s="52" customFormat="1" ht="79.5" hidden="1" customHeight="1" x14ac:dyDescent="0.25">
      <c r="A60" s="28" t="s">
        <v>164</v>
      </c>
      <c r="B60" s="48"/>
      <c r="C60" s="48"/>
      <c r="D60" s="93"/>
      <c r="E60" s="49"/>
      <c r="F60" s="49"/>
      <c r="G60" s="86"/>
      <c r="H60" s="50"/>
      <c r="I60" s="86"/>
      <c r="J60" s="50"/>
      <c r="K60" s="50"/>
      <c r="L60" s="50"/>
      <c r="M60" s="86"/>
      <c r="N60" s="50"/>
      <c r="O60" s="41" t="s">
        <v>15</v>
      </c>
      <c r="P60" s="41" t="s">
        <v>15</v>
      </c>
      <c r="Q60" s="50"/>
      <c r="R60" s="48"/>
      <c r="S60" s="48"/>
      <c r="T60" s="48"/>
      <c r="U60" s="86"/>
      <c r="V60" s="50"/>
      <c r="W60" s="86"/>
      <c r="X60" s="93"/>
      <c r="Y60" s="49"/>
      <c r="Z60" s="53"/>
      <c r="AA60" s="107"/>
    </row>
    <row r="61" spans="1:27" s="52" customFormat="1" ht="79.5" hidden="1" customHeight="1" x14ac:dyDescent="0.25">
      <c r="A61" s="28" t="s">
        <v>165</v>
      </c>
      <c r="B61" s="48"/>
      <c r="C61" s="48"/>
      <c r="D61" s="93"/>
      <c r="E61" s="49"/>
      <c r="F61" s="49"/>
      <c r="G61" s="86"/>
      <c r="H61" s="50"/>
      <c r="I61" s="86"/>
      <c r="J61" s="50"/>
      <c r="K61" s="50"/>
      <c r="L61" s="50"/>
      <c r="M61" s="86"/>
      <c r="N61" s="50"/>
      <c r="O61" s="41" t="s">
        <v>15</v>
      </c>
      <c r="P61" s="41" t="s">
        <v>15</v>
      </c>
      <c r="Q61" s="50"/>
      <c r="R61" s="48"/>
      <c r="S61" s="48"/>
      <c r="T61" s="48"/>
      <c r="U61" s="86"/>
      <c r="V61" s="50"/>
      <c r="W61" s="86"/>
      <c r="X61" s="93"/>
      <c r="Y61" s="49"/>
      <c r="Z61" s="53"/>
      <c r="AA61" s="107"/>
    </row>
    <row r="62" spans="1:27" ht="117.75" hidden="1" customHeight="1" x14ac:dyDescent="0.25">
      <c r="A62" s="28" t="s">
        <v>166</v>
      </c>
      <c r="B62" s="48"/>
      <c r="C62" s="48"/>
      <c r="G62" s="86"/>
      <c r="I62" s="86"/>
      <c r="M62" s="86"/>
      <c r="O62" s="41" t="s">
        <v>15</v>
      </c>
      <c r="P62" s="41" t="s">
        <v>15</v>
      </c>
      <c r="R62" s="51"/>
      <c r="S62" s="51"/>
      <c r="T62" s="51"/>
      <c r="U62" s="86"/>
      <c r="W62" s="86"/>
      <c r="X62" s="86"/>
      <c r="Z62" s="51"/>
    </row>
    <row r="63" spans="1:27" ht="87.75" hidden="1" customHeight="1" x14ac:dyDescent="0.25">
      <c r="A63" s="28" t="s">
        <v>167</v>
      </c>
      <c r="B63" s="48"/>
      <c r="C63" s="48"/>
      <c r="G63" s="86"/>
      <c r="I63" s="86"/>
      <c r="M63" s="86"/>
      <c r="O63" s="41" t="s">
        <v>15</v>
      </c>
      <c r="P63" s="41" t="s">
        <v>15</v>
      </c>
      <c r="R63" s="51"/>
      <c r="S63" s="51"/>
      <c r="T63" s="51"/>
      <c r="U63" s="86"/>
      <c r="W63" s="86"/>
      <c r="X63" s="86"/>
      <c r="Z63" s="51"/>
    </row>
    <row r="64" spans="1:27" ht="73.5" hidden="1" customHeight="1" x14ac:dyDescent="0.25">
      <c r="A64" s="28" t="s">
        <v>168</v>
      </c>
      <c r="B64" s="48"/>
      <c r="C64" s="48"/>
      <c r="G64" s="86"/>
      <c r="I64" s="86"/>
      <c r="M64" s="86"/>
      <c r="O64" s="41" t="s">
        <v>15</v>
      </c>
      <c r="P64" s="41" t="s">
        <v>15</v>
      </c>
      <c r="R64" s="51"/>
      <c r="S64" s="51"/>
      <c r="T64" s="51"/>
      <c r="U64" s="86"/>
      <c r="W64" s="86"/>
      <c r="X64" s="86"/>
      <c r="Z64" s="51"/>
    </row>
    <row r="65" spans="1:26" ht="91.5" hidden="1" customHeight="1" x14ac:dyDescent="0.25">
      <c r="A65" s="28" t="s">
        <v>169</v>
      </c>
      <c r="B65" s="48"/>
      <c r="C65" s="48"/>
      <c r="G65" s="86"/>
      <c r="I65" s="86"/>
      <c r="M65" s="86"/>
      <c r="O65" s="41" t="s">
        <v>15</v>
      </c>
      <c r="P65" s="41" t="s">
        <v>15</v>
      </c>
      <c r="R65" s="51"/>
      <c r="S65" s="51"/>
      <c r="T65" s="51"/>
      <c r="U65" s="86"/>
      <c r="W65" s="86"/>
      <c r="X65" s="86"/>
      <c r="Z65" s="51"/>
    </row>
    <row r="66" spans="1:26" ht="81" hidden="1" customHeight="1" x14ac:dyDescent="0.25">
      <c r="A66" s="28" t="s">
        <v>170</v>
      </c>
      <c r="B66" s="48"/>
      <c r="C66" s="48"/>
      <c r="D66" s="86"/>
      <c r="G66" s="86"/>
      <c r="I66" s="86"/>
      <c r="M66" s="86"/>
      <c r="O66" s="41" t="s">
        <v>15</v>
      </c>
      <c r="P66" s="41" t="s">
        <v>15</v>
      </c>
      <c r="R66" s="51"/>
      <c r="S66" s="51"/>
      <c r="T66" s="51"/>
      <c r="U66" s="86"/>
      <c r="W66" s="86"/>
      <c r="X66" s="86"/>
      <c r="Z66" s="51"/>
    </row>
    <row r="67" spans="1:26" ht="54" hidden="1" customHeight="1" x14ac:dyDescent="0.25">
      <c r="A67" s="28" t="s">
        <v>171</v>
      </c>
      <c r="B67" s="48"/>
      <c r="C67" s="48"/>
      <c r="D67" s="86"/>
      <c r="G67" s="86"/>
      <c r="I67" s="86"/>
      <c r="M67" s="86"/>
      <c r="O67" s="41" t="s">
        <v>15</v>
      </c>
      <c r="P67" s="41" t="s">
        <v>15</v>
      </c>
      <c r="R67" s="51"/>
      <c r="S67" s="51"/>
      <c r="T67" s="51"/>
      <c r="U67" s="86"/>
      <c r="W67" s="86"/>
      <c r="X67" s="86"/>
      <c r="Z67" s="51"/>
    </row>
    <row r="68" spans="1:26" ht="73.5" hidden="1" customHeight="1" x14ac:dyDescent="0.25">
      <c r="A68" s="28" t="s">
        <v>172</v>
      </c>
      <c r="B68" s="48"/>
      <c r="C68" s="48"/>
      <c r="D68" s="86"/>
      <c r="G68" s="86"/>
      <c r="I68" s="86"/>
      <c r="M68" s="86"/>
      <c r="O68" s="41" t="s">
        <v>15</v>
      </c>
      <c r="P68" s="41" t="s">
        <v>15</v>
      </c>
      <c r="R68" s="51"/>
      <c r="S68" s="51"/>
      <c r="T68" s="51"/>
      <c r="U68" s="86"/>
      <c r="W68" s="86"/>
      <c r="X68" s="86"/>
      <c r="Z68" s="51"/>
    </row>
    <row r="69" spans="1:26" ht="48" hidden="1" customHeight="1" x14ac:dyDescent="0.25">
      <c r="A69" s="28" t="s">
        <v>173</v>
      </c>
      <c r="B69" s="48"/>
      <c r="C69" s="48"/>
      <c r="D69" s="86"/>
      <c r="G69" s="86"/>
      <c r="I69" s="86"/>
      <c r="M69" s="86"/>
      <c r="O69" s="41" t="s">
        <v>15</v>
      </c>
      <c r="P69" s="41" t="s">
        <v>15</v>
      </c>
      <c r="R69" s="51"/>
      <c r="S69" s="51"/>
      <c r="T69" s="51"/>
      <c r="U69" s="86"/>
      <c r="W69" s="86"/>
      <c r="X69" s="86"/>
      <c r="Z69" s="51"/>
    </row>
    <row r="70" spans="1:26" ht="63.75" hidden="1" customHeight="1" x14ac:dyDescent="0.25">
      <c r="A70" s="28" t="s">
        <v>174</v>
      </c>
      <c r="B70" s="48"/>
      <c r="C70" s="48"/>
      <c r="D70" s="86"/>
      <c r="G70" s="86"/>
      <c r="I70" s="86"/>
      <c r="M70" s="86"/>
      <c r="O70" s="41" t="s">
        <v>15</v>
      </c>
      <c r="P70" s="41" t="s">
        <v>15</v>
      </c>
      <c r="R70" s="51"/>
      <c r="S70" s="51"/>
      <c r="T70" s="51"/>
      <c r="U70" s="86"/>
      <c r="W70" s="86"/>
      <c r="X70" s="86"/>
      <c r="Z70" s="51"/>
    </row>
    <row r="71" spans="1:26" ht="65.25" hidden="1" customHeight="1" x14ac:dyDescent="0.25">
      <c r="A71" s="28" t="s">
        <v>175</v>
      </c>
      <c r="B71" s="48"/>
      <c r="C71" s="48"/>
      <c r="D71" s="86"/>
      <c r="G71" s="86"/>
      <c r="I71" s="86"/>
      <c r="M71" s="86"/>
      <c r="O71" s="41" t="s">
        <v>15</v>
      </c>
      <c r="P71" s="41" t="s">
        <v>15</v>
      </c>
      <c r="R71" s="51"/>
      <c r="S71" s="51"/>
      <c r="T71" s="51"/>
      <c r="U71" s="86"/>
      <c r="W71" s="86"/>
      <c r="X71" s="86"/>
      <c r="Z71" s="51"/>
    </row>
    <row r="72" spans="1:26" ht="49.5" hidden="1" customHeight="1" x14ac:dyDescent="0.25">
      <c r="A72" s="28" t="s">
        <v>176</v>
      </c>
      <c r="B72" s="48"/>
      <c r="C72" s="48"/>
      <c r="D72" s="86"/>
      <c r="G72" s="86"/>
      <c r="I72" s="86"/>
      <c r="M72" s="86"/>
      <c r="O72" s="41" t="s">
        <v>15</v>
      </c>
      <c r="P72" s="41" t="s">
        <v>15</v>
      </c>
      <c r="R72" s="51"/>
      <c r="S72" s="51"/>
      <c r="T72" s="51"/>
      <c r="U72" s="86"/>
      <c r="W72" s="86"/>
      <c r="X72" s="86"/>
      <c r="Z72" s="51"/>
    </row>
    <row r="73" spans="1:26" ht="47.25" hidden="1" customHeight="1" x14ac:dyDescent="0.25">
      <c r="A73" s="28" t="s">
        <v>177</v>
      </c>
      <c r="B73" s="48"/>
      <c r="C73" s="48"/>
      <c r="D73" s="86"/>
      <c r="G73" s="86"/>
      <c r="I73" s="86"/>
      <c r="M73" s="86"/>
      <c r="O73" s="41" t="s">
        <v>15</v>
      </c>
      <c r="P73" s="41" t="s">
        <v>15</v>
      </c>
      <c r="R73" s="51"/>
      <c r="S73" s="51"/>
      <c r="T73" s="51"/>
      <c r="U73" s="86"/>
      <c r="W73" s="86"/>
      <c r="X73" s="86"/>
      <c r="Z73" s="51"/>
    </row>
    <row r="74" spans="1:26" ht="54" hidden="1" customHeight="1" x14ac:dyDescent="0.25">
      <c r="A74" s="28" t="s">
        <v>178</v>
      </c>
      <c r="B74" s="48"/>
      <c r="C74" s="48"/>
      <c r="D74" s="86"/>
      <c r="G74" s="86"/>
      <c r="I74" s="86"/>
      <c r="M74" s="86"/>
      <c r="O74" s="41" t="s">
        <v>15</v>
      </c>
      <c r="P74" s="41" t="s">
        <v>15</v>
      </c>
      <c r="R74" s="51"/>
      <c r="S74" s="51"/>
      <c r="T74" s="51"/>
      <c r="U74" s="86"/>
      <c r="W74" s="86"/>
      <c r="X74" s="86"/>
      <c r="Z74" s="51"/>
    </row>
    <row r="75" spans="1:26" ht="15.75" hidden="1" customHeight="1" x14ac:dyDescent="0.25">
      <c r="A75" s="28" t="s">
        <v>179</v>
      </c>
      <c r="O75" s="41" t="s">
        <v>15</v>
      </c>
      <c r="P75" s="41" t="s">
        <v>15</v>
      </c>
    </row>
    <row r="76" spans="1:26" ht="15.75" hidden="1" customHeight="1" x14ac:dyDescent="0.25">
      <c r="A76" s="28" t="s">
        <v>180</v>
      </c>
      <c r="O76" s="41" t="s">
        <v>15</v>
      </c>
      <c r="P76" s="41" t="s">
        <v>15</v>
      </c>
    </row>
    <row r="77" spans="1:26" ht="15.75" hidden="1" customHeight="1" x14ac:dyDescent="0.25">
      <c r="A77" s="28" t="s">
        <v>181</v>
      </c>
      <c r="O77" s="41" t="s">
        <v>15</v>
      </c>
      <c r="P77" s="41" t="s">
        <v>15</v>
      </c>
    </row>
    <row r="78" spans="1:26" ht="98.25" customHeight="1" x14ac:dyDescent="0.25">
      <c r="A78" s="61" t="s">
        <v>122</v>
      </c>
      <c r="B78" s="59" t="s">
        <v>182</v>
      </c>
      <c r="C78" s="59" t="s">
        <v>185</v>
      </c>
      <c r="D78" s="55" t="s">
        <v>186</v>
      </c>
      <c r="E78" s="55" t="s">
        <v>187</v>
      </c>
      <c r="F78" s="56" t="s">
        <v>188</v>
      </c>
      <c r="G78" s="57" t="s">
        <v>190</v>
      </c>
      <c r="H78" s="55"/>
      <c r="I78" s="58" t="s">
        <v>191</v>
      </c>
      <c r="J78" s="55"/>
      <c r="K78" s="55"/>
      <c r="L78" s="55"/>
      <c r="M78" s="59" t="s">
        <v>189</v>
      </c>
      <c r="N78" s="55" t="s">
        <v>192</v>
      </c>
      <c r="O78" s="41" t="s">
        <v>15</v>
      </c>
      <c r="P78" s="41" t="s">
        <v>15</v>
      </c>
      <c r="Q78" s="60">
        <v>0.75</v>
      </c>
      <c r="R78" s="55" t="s">
        <v>193</v>
      </c>
      <c r="S78" s="55" t="s">
        <v>194</v>
      </c>
      <c r="T78" s="55" t="s">
        <v>195</v>
      </c>
      <c r="U78" s="55"/>
      <c r="V78" s="55"/>
      <c r="W78" s="59" t="s">
        <v>189</v>
      </c>
      <c r="X78" s="80" t="s">
        <v>196</v>
      </c>
      <c r="Y78" s="81"/>
      <c r="Z78" s="82"/>
    </row>
    <row r="79" spans="1:26" ht="15.75" customHeight="1" x14ac:dyDescent="0.25"/>
    <row r="80" spans="1:26" ht="15.75" customHeight="1" x14ac:dyDescent="0.25"/>
    <row r="138" spans="1:1" ht="6.75" hidden="1" customHeight="1" x14ac:dyDescent="0.25">
      <c r="A138" s="54"/>
    </row>
  </sheetData>
  <mergeCells count="217">
    <mergeCell ref="AA1:AA1048576"/>
    <mergeCell ref="A4:M4"/>
    <mergeCell ref="N4:Z4"/>
    <mergeCell ref="A5:B5"/>
    <mergeCell ref="C5:D5"/>
    <mergeCell ref="F5:M5"/>
    <mergeCell ref="N5:Q5"/>
    <mergeCell ref="R5:S5"/>
    <mergeCell ref="T5:W5"/>
    <mergeCell ref="X5:Z5"/>
    <mergeCell ref="A1:B3"/>
    <mergeCell ref="N1:P3"/>
    <mergeCell ref="S6:S7"/>
    <mergeCell ref="T6:T7"/>
    <mergeCell ref="U6:W6"/>
    <mergeCell ref="X6:Z7"/>
    <mergeCell ref="G6:M6"/>
    <mergeCell ref="N6:N7"/>
    <mergeCell ref="O6:O7"/>
    <mergeCell ref="P6:P7"/>
    <mergeCell ref="Q6:Q7"/>
    <mergeCell ref="R6:R7"/>
    <mergeCell ref="A6:A7"/>
    <mergeCell ref="B6:B7"/>
    <mergeCell ref="C6:C7"/>
    <mergeCell ref="D6:D7"/>
    <mergeCell ref="E6:E7"/>
    <mergeCell ref="F6:F7"/>
    <mergeCell ref="A8:A10"/>
    <mergeCell ref="B8:B10"/>
    <mergeCell ref="C8:C10"/>
    <mergeCell ref="D8:D10"/>
    <mergeCell ref="E8:E9"/>
    <mergeCell ref="X8:Z10"/>
    <mergeCell ref="L8:L10"/>
    <mergeCell ref="M8:M10"/>
    <mergeCell ref="N8:N10"/>
    <mergeCell ref="T8:T10"/>
    <mergeCell ref="V8:V10"/>
    <mergeCell ref="W8:W10"/>
    <mergeCell ref="F8:F9"/>
    <mergeCell ref="G8:G9"/>
    <mergeCell ref="H8:H9"/>
    <mergeCell ref="I8:I9"/>
    <mergeCell ref="J8:J9"/>
    <mergeCell ref="K8:K9"/>
    <mergeCell ref="W11:W12"/>
    <mergeCell ref="X11:Z13"/>
    <mergeCell ref="A13:A14"/>
    <mergeCell ref="B13:B14"/>
    <mergeCell ref="C13:C14"/>
    <mergeCell ref="D13:D14"/>
    <mergeCell ref="N13:N14"/>
    <mergeCell ref="X14:Z16"/>
    <mergeCell ref="A15:A16"/>
    <mergeCell ref="B15:B16"/>
    <mergeCell ref="S15:S16"/>
    <mergeCell ref="T15:T16"/>
    <mergeCell ref="V15:V16"/>
    <mergeCell ref="W15:W16"/>
    <mergeCell ref="A11:A12"/>
    <mergeCell ref="B11:B12"/>
    <mergeCell ref="C11:C12"/>
    <mergeCell ref="D11:D12"/>
    <mergeCell ref="L11:L12"/>
    <mergeCell ref="M11:M12"/>
    <mergeCell ref="N11:N12"/>
    <mergeCell ref="T11:T13"/>
    <mergeCell ref="V11:V12"/>
    <mergeCell ref="D17:D18"/>
    <mergeCell ref="X17:Z17"/>
    <mergeCell ref="X18:Z18"/>
    <mergeCell ref="C15:C16"/>
    <mergeCell ref="D15:D16"/>
    <mergeCell ref="F15:F16"/>
    <mergeCell ref="L15:L16"/>
    <mergeCell ref="M15:M16"/>
    <mergeCell ref="N15:N16"/>
    <mergeCell ref="G22:G24"/>
    <mergeCell ref="I22:I24"/>
    <mergeCell ref="M22:M24"/>
    <mergeCell ref="U22:U24"/>
    <mergeCell ref="W22:W24"/>
    <mergeCell ref="X22:X24"/>
    <mergeCell ref="G19:G21"/>
    <mergeCell ref="I19:I21"/>
    <mergeCell ref="M19:M21"/>
    <mergeCell ref="U19:U21"/>
    <mergeCell ref="W19:W21"/>
    <mergeCell ref="X19:X21"/>
    <mergeCell ref="M25:M27"/>
    <mergeCell ref="U25:U27"/>
    <mergeCell ref="W25:W27"/>
    <mergeCell ref="X25:X27"/>
    <mergeCell ref="C28:C29"/>
    <mergeCell ref="D28:D29"/>
    <mergeCell ref="G28:G29"/>
    <mergeCell ref="I28:I29"/>
    <mergeCell ref="M28:M29"/>
    <mergeCell ref="U28:U29"/>
    <mergeCell ref="B33:B35"/>
    <mergeCell ref="D33:D35"/>
    <mergeCell ref="G33:G35"/>
    <mergeCell ref="I33:I35"/>
    <mergeCell ref="M33:M35"/>
    <mergeCell ref="U33:U35"/>
    <mergeCell ref="W28:W29"/>
    <mergeCell ref="X28:X29"/>
    <mergeCell ref="D30:D32"/>
    <mergeCell ref="G30:G32"/>
    <mergeCell ref="I30:I32"/>
    <mergeCell ref="M30:M32"/>
    <mergeCell ref="U30:U32"/>
    <mergeCell ref="W30:W32"/>
    <mergeCell ref="X30:X32"/>
    <mergeCell ref="C39:C41"/>
    <mergeCell ref="D39:D41"/>
    <mergeCell ref="G39:G41"/>
    <mergeCell ref="I39:I41"/>
    <mergeCell ref="M39:M41"/>
    <mergeCell ref="U39:U41"/>
    <mergeCell ref="W33:W35"/>
    <mergeCell ref="X33:X35"/>
    <mergeCell ref="G36:G38"/>
    <mergeCell ref="I36:I38"/>
    <mergeCell ref="M36:M38"/>
    <mergeCell ref="U36:U38"/>
    <mergeCell ref="W36:W38"/>
    <mergeCell ref="X36:X38"/>
    <mergeCell ref="W39:W41"/>
    <mergeCell ref="X39:X41"/>
    <mergeCell ref="D42:D44"/>
    <mergeCell ref="G42:G44"/>
    <mergeCell ref="I42:I44"/>
    <mergeCell ref="M42:M44"/>
    <mergeCell ref="U42:U44"/>
    <mergeCell ref="W42:W44"/>
    <mergeCell ref="X42:X44"/>
    <mergeCell ref="W45:W48"/>
    <mergeCell ref="X45:X48"/>
    <mergeCell ref="C49:C52"/>
    <mergeCell ref="D49:D52"/>
    <mergeCell ref="G49:G52"/>
    <mergeCell ref="I49:I52"/>
    <mergeCell ref="M49:M52"/>
    <mergeCell ref="U49:U52"/>
    <mergeCell ref="W49:W52"/>
    <mergeCell ref="X49:X52"/>
    <mergeCell ref="C45:C48"/>
    <mergeCell ref="D45:D48"/>
    <mergeCell ref="G45:G48"/>
    <mergeCell ref="I45:I48"/>
    <mergeCell ref="M45:M48"/>
    <mergeCell ref="U45:U48"/>
    <mergeCell ref="W53:W55"/>
    <mergeCell ref="X53:X55"/>
    <mergeCell ref="C56:C58"/>
    <mergeCell ref="D56:D58"/>
    <mergeCell ref="G56:G58"/>
    <mergeCell ref="I56:I58"/>
    <mergeCell ref="M56:M58"/>
    <mergeCell ref="U56:U58"/>
    <mergeCell ref="W56:W58"/>
    <mergeCell ref="X56:X58"/>
    <mergeCell ref="C53:C55"/>
    <mergeCell ref="D53:D55"/>
    <mergeCell ref="G53:G55"/>
    <mergeCell ref="I53:I55"/>
    <mergeCell ref="M53:M55"/>
    <mergeCell ref="U53:U55"/>
    <mergeCell ref="X59:X61"/>
    <mergeCell ref="G62:G65"/>
    <mergeCell ref="I62:I65"/>
    <mergeCell ref="M62:M65"/>
    <mergeCell ref="U62:U65"/>
    <mergeCell ref="W62:W65"/>
    <mergeCell ref="X62:X65"/>
    <mergeCell ref="D59:D61"/>
    <mergeCell ref="G59:G61"/>
    <mergeCell ref="I59:I61"/>
    <mergeCell ref="M59:M61"/>
    <mergeCell ref="U59:U61"/>
    <mergeCell ref="W59:W61"/>
    <mergeCell ref="M69:M71"/>
    <mergeCell ref="U69:U71"/>
    <mergeCell ref="W69:W71"/>
    <mergeCell ref="X69:X71"/>
    <mergeCell ref="D66:D68"/>
    <mergeCell ref="G66:G68"/>
    <mergeCell ref="I66:I68"/>
    <mergeCell ref="M66:M68"/>
    <mergeCell ref="U66:U68"/>
    <mergeCell ref="W66:W68"/>
    <mergeCell ref="X78:Z78"/>
    <mergeCell ref="Q1:W1"/>
    <mergeCell ref="Q2:W2"/>
    <mergeCell ref="Q3:W3"/>
    <mergeCell ref="X72:X74"/>
    <mergeCell ref="I1:M1"/>
    <mergeCell ref="I2:M2"/>
    <mergeCell ref="I3:M3"/>
    <mergeCell ref="C1:G1"/>
    <mergeCell ref="C2:G2"/>
    <mergeCell ref="C3:G3"/>
    <mergeCell ref="X1:Z1"/>
    <mergeCell ref="X2:Z2"/>
    <mergeCell ref="X3:Z3"/>
    <mergeCell ref="D72:D74"/>
    <mergeCell ref="G72:G74"/>
    <mergeCell ref="I72:I74"/>
    <mergeCell ref="M72:M74"/>
    <mergeCell ref="U72:U74"/>
    <mergeCell ref="W72:W74"/>
    <mergeCell ref="X66:X68"/>
    <mergeCell ref="D69:D71"/>
    <mergeCell ref="G69:G71"/>
    <mergeCell ref="I69:I71"/>
  </mergeCells>
  <phoneticPr fontId="12" type="noConversion"/>
  <conditionalFormatting sqref="G8:H17">
    <cfRule type="containsText" dxfId="17" priority="16" operator="containsText" text="Baja">
      <formula>NOT(ISERROR(SEARCH("Baja",G8)))</formula>
    </cfRule>
    <cfRule type="containsText" dxfId="16" priority="17" operator="containsText" text="Media">
      <formula>NOT(ISERROR(SEARCH("Media",G8)))</formula>
    </cfRule>
    <cfRule type="containsText" dxfId="15" priority="18" operator="containsText" text="Alta">
      <formula>NOT(ISERROR(SEARCH("Alta",G8)))</formula>
    </cfRule>
    <cfRule type="containsText" priority="19" operator="containsText" text="Alta">
      <formula>NOT(ISERROR(SEARCH("Alta",G8)))</formula>
    </cfRule>
  </conditionalFormatting>
  <conditionalFormatting sqref="I10:I17 K10:L17 I8 K8:L8 W8:W16 J8:J17">
    <cfRule type="containsText" dxfId="14" priority="13" operator="containsText" text="Bajo">
      <formula>NOT(ISERROR(SEARCH("Bajo",I8)))</formula>
    </cfRule>
    <cfRule type="containsText" dxfId="13" priority="14" operator="containsText" text="Medio">
      <formula>NOT(ISERROR(SEARCH("Medio",I8)))</formula>
    </cfRule>
    <cfRule type="containsText" dxfId="12" priority="15" operator="containsText" text="Alto">
      <formula>NOT(ISERROR(SEARCH("Alto",I8)))</formula>
    </cfRule>
  </conditionalFormatting>
  <conditionalFormatting sqref="G8:G17">
    <cfRule type="containsText" dxfId="11" priority="10" operator="containsText" text="Baja">
      <formula>NOT(ISERROR(SEARCH("Baja",G8)))</formula>
    </cfRule>
    <cfRule type="containsText" dxfId="10" priority="11" operator="containsText" text="Media">
      <formula>NOT(ISERROR(SEARCH("Media",G8)))</formula>
    </cfRule>
    <cfRule type="containsText" dxfId="9" priority="12" operator="containsText" text="Alta">
      <formula>NOT(ISERROR(SEARCH("Alta",G8)))</formula>
    </cfRule>
  </conditionalFormatting>
  <conditionalFormatting sqref="I8:I17">
    <cfRule type="containsText" dxfId="8" priority="7" operator="containsText" text="Catastrófico">
      <formula>NOT(ISERROR(SEARCH("Catastrófico",I8)))</formula>
    </cfRule>
    <cfRule type="containsText" dxfId="7" priority="8" operator="containsText" text="Moderado">
      <formula>NOT(ISERROR(SEARCH("Moderado",I8)))</formula>
    </cfRule>
    <cfRule type="containsText" dxfId="6" priority="9" operator="containsText" text="Leve">
      <formula>NOT(ISERROR(SEARCH("Leve",I8)))</formula>
    </cfRule>
  </conditionalFormatting>
  <conditionalFormatting sqref="M11:M15 M17 W8:W16 M8">
    <cfRule type="containsText" dxfId="5" priority="2" operator="containsText" text="Inaceptable">
      <formula>NOT(ISERROR(SEARCH("Inaceptable",M8)))</formula>
    </cfRule>
    <cfRule type="containsText" dxfId="4" priority="3" operator="containsText" text="Importante">
      <formula>NOT(ISERROR(SEARCH("Importante",M8)))</formula>
    </cfRule>
    <cfRule type="containsText" dxfId="3" priority="4" operator="containsText" text="Moderado">
      <formula>NOT(ISERROR(SEARCH("Moderado",M8)))</formula>
    </cfRule>
    <cfRule type="containsText" dxfId="2" priority="5" operator="containsText" text="Tolerable">
      <formula>NOT(ISERROR(SEARCH("Tolerable",M8)))</formula>
    </cfRule>
    <cfRule type="containsText" dxfId="1" priority="6" operator="containsText" text="Aceptable">
      <formula>NOT(ISERROR(SEARCH("Aceptable",M8)))</formula>
    </cfRule>
  </conditionalFormatting>
  <conditionalFormatting sqref="W7:W17">
    <cfRule type="containsText" dxfId="0" priority="1" operator="containsText" text="Moderado">
      <formula>NOT(ISERROR(SEARCH("Moderado",W7)))</formula>
    </cfRule>
  </conditionalFormatting>
  <dataValidations count="5">
    <dataValidation type="list" allowBlank="1" showInputMessage="1" showErrorMessage="1" sqref="X14:Z16 X11 Y6:Z7 X6:X8" xr:uid="{E671A77D-3C97-43D4-9399-97F86A725FB8}">
      <formula1>$Z$25:$Z$28</formula1>
    </dataValidation>
    <dataValidation type="list" allowBlank="1" showInputMessage="1" showErrorMessage="1" sqref="O8:P78" xr:uid="{83317D58-2088-45D3-8944-A341869D57C0}">
      <formula1>$P$25:$P$26</formula1>
    </dataValidation>
    <dataValidation type="list" allowBlank="1" showInputMessage="1" showErrorMessage="1" sqref="G8:G17" xr:uid="{703F1BB6-BD19-410E-8516-5C870AA05674}">
      <formula1>$G$25:$G$27</formula1>
    </dataValidation>
    <dataValidation type="list" allowBlank="1" showInputMessage="1" showErrorMessage="1" sqref="I8:I17" xr:uid="{CC2CD1C6-4468-4549-9D25-93C2655ABAB6}">
      <formula1>$I$25:$I$27</formula1>
    </dataValidation>
    <dataValidation type="list" allowBlank="1" showInputMessage="1" showErrorMessage="1" sqref="D8:D18" xr:uid="{47E8793A-F601-46E8-8A15-37461E53C396}">
      <formula1>$D$18:$D$24</formula1>
    </dataValidation>
  </dataValidations>
  <hyperlinks>
    <hyperlink ref="I7" location="'Estructura de Riesgos FP'!F3" display="Impacto" xr:uid="{A45869C8-20BA-4B54-9131-8A21A1B68236}"/>
    <hyperlink ref="G7" location="'Estructura de Riesgos FP'!E3" display="Probabilidad" xr:uid="{7B608730-15DE-48A1-BA1C-41F8717AFF61}"/>
    <hyperlink ref="U7" location="'Estructura de Riesgos FP'!E3" display="Probabilidad" xr:uid="{0A451F58-F4BA-44AC-AE6E-536C07B1B44D}"/>
  </hyperlink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Tabla de valoración</vt:lpstr>
      <vt:lpstr>JURIDICA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LUISA FERNANDA FARAH LOUIS</cp:lastModifiedBy>
  <cp:lastPrinted>2020-02-12T16:40:37Z</cp:lastPrinted>
  <dcterms:created xsi:type="dcterms:W3CDTF">2018-09-28T16:14:14Z</dcterms:created>
  <dcterms:modified xsi:type="dcterms:W3CDTF">2023-01-17T18:58:47Z</dcterms:modified>
</cp:coreProperties>
</file>