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tadistica2\COMPARTIDO CALIDAD\CALIDAD\2022\MAPAS DE RIESGO\"/>
    </mc:Choice>
  </mc:AlternateContent>
  <xr:revisionPtr revIDLastSave="0" documentId="8_{85A955F0-9D88-43D7-998A-353D603CE8D1}" xr6:coauthVersionLast="47" xr6:coauthVersionMax="47" xr10:uidLastSave="{00000000-0000-0000-0000-000000000000}"/>
  <bookViews>
    <workbookView xWindow="-120" yWindow="-120" windowWidth="20730" windowHeight="11160" xr2:uid="{EC721B35-E88A-4F5F-B352-CCB9669C97C7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H24" i="1"/>
  <c r="K24" i="1" s="1"/>
  <c r="K23" i="1"/>
  <c r="U23" i="1" s="1"/>
  <c r="J23" i="1"/>
  <c r="H23" i="1"/>
  <c r="M22" i="1"/>
  <c r="K22" i="1"/>
  <c r="U22" i="1" s="1"/>
  <c r="J22" i="1"/>
  <c r="H22" i="1"/>
  <c r="J21" i="1"/>
  <c r="H21" i="1"/>
  <c r="K21" i="1" s="1"/>
  <c r="J20" i="1"/>
  <c r="H20" i="1"/>
  <c r="K20" i="1" s="1"/>
  <c r="K19" i="1"/>
  <c r="U19" i="1" s="1"/>
  <c r="J19" i="1"/>
  <c r="H19" i="1"/>
  <c r="M18" i="1"/>
  <c r="K18" i="1"/>
  <c r="U18" i="1" s="1"/>
  <c r="J18" i="1"/>
  <c r="H18" i="1"/>
  <c r="J17" i="1"/>
  <c r="H17" i="1"/>
  <c r="K17" i="1" s="1"/>
  <c r="J16" i="1"/>
  <c r="H16" i="1"/>
  <c r="K16" i="1" s="1"/>
  <c r="K15" i="1"/>
  <c r="U15" i="1" s="1"/>
  <c r="J15" i="1"/>
  <c r="H15" i="1"/>
  <c r="M14" i="1"/>
  <c r="K14" i="1"/>
  <c r="U14" i="1" s="1"/>
  <c r="J14" i="1"/>
  <c r="H14" i="1"/>
  <c r="J13" i="1"/>
  <c r="H13" i="1"/>
  <c r="K13" i="1" s="1"/>
  <c r="J12" i="1"/>
  <c r="H12" i="1"/>
  <c r="K12" i="1" s="1"/>
  <c r="W10" i="1"/>
  <c r="N10" i="1"/>
  <c r="J10" i="1"/>
  <c r="H10" i="1"/>
  <c r="K10" i="1" s="1"/>
  <c r="N9" i="1"/>
  <c r="K9" i="1"/>
  <c r="L9" i="1" s="1"/>
  <c r="J9" i="1"/>
  <c r="H9" i="1"/>
  <c r="N8" i="1"/>
  <c r="J8" i="1"/>
  <c r="K8" i="1" s="1"/>
  <c r="L8" i="1" s="1"/>
  <c r="H8" i="1"/>
  <c r="M17" i="1" l="1"/>
  <c r="U17" i="1"/>
  <c r="U24" i="1"/>
  <c r="M24" i="1"/>
  <c r="U8" i="1"/>
  <c r="V8" i="1" s="1"/>
  <c r="W8" i="1" s="1"/>
  <c r="M8" i="1"/>
  <c r="M9" i="1"/>
  <c r="U9" i="1"/>
  <c r="V9" i="1" s="1"/>
  <c r="W9" i="1" s="1"/>
  <c r="M13" i="1"/>
  <c r="U13" i="1"/>
  <c r="U20" i="1"/>
  <c r="M20" i="1"/>
  <c r="U16" i="1"/>
  <c r="M16" i="1"/>
  <c r="M10" i="1"/>
  <c r="L10" i="1"/>
  <c r="U10" i="1" s="1"/>
  <c r="U12" i="1"/>
  <c r="M12" i="1"/>
  <c r="M21" i="1"/>
  <c r="U21" i="1"/>
  <c r="M15" i="1"/>
  <c r="M19" i="1"/>
  <c r="M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Gustavo Martinez</author>
  </authors>
  <commentList>
    <comment ref="Q6" authorId="0" shapeId="0" xr:uid="{F253834A-5E81-43EF-B106-6B86D5C608D3}">
      <text>
        <r>
          <rPr>
            <b/>
            <sz val="9"/>
            <color indexed="81"/>
            <rFont val="Tahoma"/>
            <family val="2"/>
          </rPr>
          <t>Gustavo Martinez:</t>
        </r>
        <r>
          <rPr>
            <sz val="9"/>
            <color indexed="81"/>
            <rFont val="Tahoma"/>
            <family val="2"/>
          </rPr>
          <t xml:space="preserve">
No Existe y no Documentado   0% 
Si existe y no documentado 50%
Existe y documentado 75%
</t>
        </r>
      </text>
    </comment>
  </commentList>
</comments>
</file>

<file path=xl/sharedStrings.xml><?xml version="1.0" encoding="utf-8"?>
<sst xmlns="http://schemas.openxmlformats.org/spreadsheetml/2006/main" count="112" uniqueCount="76">
  <si>
    <t xml:space="preserve">Mapa de riesgo </t>
  </si>
  <si>
    <t>Código: C.6.FOR.OO3</t>
  </si>
  <si>
    <t xml:space="preserve">Versión:01 </t>
  </si>
  <si>
    <t xml:space="preserve">Hospital San Jerónimo de Montería </t>
  </si>
  <si>
    <t>Fecha: Diciembre de 2018</t>
  </si>
  <si>
    <t>Aprobado por: Gestión de la calidad</t>
  </si>
  <si>
    <t>Nombre del área / proceso</t>
  </si>
  <si>
    <t xml:space="preserve">Auditoría Concurrente </t>
  </si>
  <si>
    <t>Líder del área / proceso</t>
  </si>
  <si>
    <t>Auditores concurrentes</t>
  </si>
  <si>
    <t xml:space="preserve">Nombre del  área </t>
  </si>
  <si>
    <t>Auditoría Concurrente</t>
  </si>
  <si>
    <t>Código del riesgo</t>
  </si>
  <si>
    <t>Nombre del riesgo</t>
  </si>
  <si>
    <t xml:space="preserve">Descripción </t>
  </si>
  <si>
    <t>Clasificación</t>
  </si>
  <si>
    <t xml:space="preserve">Causas </t>
  </si>
  <si>
    <t xml:space="preserve">Consecuencias </t>
  </si>
  <si>
    <t>Riesgo absoluto</t>
  </si>
  <si>
    <t>Existe control?</t>
  </si>
  <si>
    <t>Control documentado</t>
  </si>
  <si>
    <t>Valoración control</t>
  </si>
  <si>
    <t>Descripción del control</t>
  </si>
  <si>
    <t>Frecuencia del control</t>
  </si>
  <si>
    <t xml:space="preserve">Responsable </t>
  </si>
  <si>
    <t>Riesgo Residual</t>
  </si>
  <si>
    <t>Tratamiento</t>
  </si>
  <si>
    <t>Prob/ Frec</t>
  </si>
  <si>
    <t>Valor</t>
  </si>
  <si>
    <t>Impact/ Gravedad</t>
  </si>
  <si>
    <t>Valor Nivel</t>
  </si>
  <si>
    <t xml:space="preserve">Nivel </t>
  </si>
  <si>
    <t>B6.R001</t>
  </si>
  <si>
    <t>Inoportunidad en la entrega de las glosa</t>
  </si>
  <si>
    <t>Extemporaneidad en la respuesta a glosa inicial</t>
  </si>
  <si>
    <t>Riesgo de cumplimiento</t>
  </si>
  <si>
    <t>Desacuerdos de coneptos para llegar a acuerdo de conciliación entre las partes</t>
  </si>
  <si>
    <t>Ratificación de la glosa. Disminución en los ingresos.</t>
  </si>
  <si>
    <t>Media</t>
  </si>
  <si>
    <t>Catastrófico</t>
  </si>
  <si>
    <t>SI</t>
  </si>
  <si>
    <t>Implementar Seguimiento y control de la semaforización de la glosa</t>
  </si>
  <si>
    <t>Diario</t>
  </si>
  <si>
    <t>Reducir el riesgo</t>
  </si>
  <si>
    <t>B6.R002</t>
  </si>
  <si>
    <t>Doble Glosa</t>
  </si>
  <si>
    <t>Inadecuada gestión de respuesta por doble glosa</t>
  </si>
  <si>
    <t>Falta de seguimiento a la semaforización de la glosa</t>
  </si>
  <si>
    <t>Desgaste administrativo. Desviación en el indicador de glosa final. 
Inexactitud en los datos de Cartera.</t>
  </si>
  <si>
    <t>Baja</t>
  </si>
  <si>
    <t>Cruce de información de glosa radicada</t>
  </si>
  <si>
    <t>Permanente</t>
  </si>
  <si>
    <t>coordinador de facturación</t>
  </si>
  <si>
    <t>Evitar el riesgo</t>
  </si>
  <si>
    <t>B6.R003</t>
  </si>
  <si>
    <t>Prescripción de las cuentas</t>
  </si>
  <si>
    <t>Prescripción de las cuentas  debido a la inoportunidad de la devolución de cuentas</t>
  </si>
  <si>
    <t>Gestión inoportuna a la devolución de cuentas</t>
  </si>
  <si>
    <t>Disminución de los ingresos. Desgaste administrativo. No reconocimiento de los servicios prestados.</t>
  </si>
  <si>
    <t>Seguimiento y control de la gestión a devoluciones</t>
  </si>
  <si>
    <t>Probabilidad</t>
  </si>
  <si>
    <t>Impacto</t>
  </si>
  <si>
    <t>Alta</t>
  </si>
  <si>
    <t>Leve</t>
  </si>
  <si>
    <t>Riesgo operativo</t>
  </si>
  <si>
    <t>Moderado</t>
  </si>
  <si>
    <t>Compartir el riesgo</t>
  </si>
  <si>
    <t>Riesgo de imagen</t>
  </si>
  <si>
    <t>Transferir el riesgo</t>
  </si>
  <si>
    <t>NO</t>
  </si>
  <si>
    <t>Asumir el riesgo</t>
  </si>
  <si>
    <t>Riesgo de tecnología</t>
  </si>
  <si>
    <t>Riesgo estratégico</t>
  </si>
  <si>
    <t>Riesgo de corrupción</t>
  </si>
  <si>
    <t>Riesgo financiero</t>
  </si>
  <si>
    <t>Vigencia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</si>
</sst>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8"/>
      <color theme="1"/>
      <name val="Calibri Light"/>
      <family val="2"/>
    </font>
    <font>
      <b/>
      <sz val="10"/>
      <color theme="1"/>
      <name val="Calibri Light"/>
      <family val="2"/>
    </font>
    <font>
      <sz val="7"/>
      <color theme="1"/>
      <name val="Calibri Light"/>
      <family val="2"/>
    </font>
    <font>
      <sz val="9"/>
      <name val="Calibri Light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justify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9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9" fontId="2" fillId="0" borderId="0" xfId="1" applyFont="1" applyBorder="1" applyAlignment="1">
      <alignment horizontal="center" vertical="center"/>
    </xf>
    <xf numFmtId="1" fontId="2" fillId="0" borderId="0" xfId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22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554832</xdr:colOff>
      <xdr:row>0</xdr:row>
      <xdr:rowOff>33336</xdr:rowOff>
    </xdr:from>
    <xdr:to>
      <xdr:col>0</xdr:col>
      <xdr:colOff>554832</xdr:colOff>
      <xdr:row>2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D9A58A3-8D6E-44E4-BDD4-F8FA183AF8E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4344" b="26804"/>
        <a:stretch/>
      </xdr:blipFill>
      <xdr:spPr bwMode="auto">
        <a:xfrm>
          <a:off x="554832" y="33336"/>
          <a:ext cx="0" cy="4810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285750</xdr:colOff>
      <xdr:row>0</xdr:row>
      <xdr:rowOff>76200</xdr:rowOff>
    </xdr:from>
    <xdr:to>
      <xdr:col>13</xdr:col>
      <xdr:colOff>285750</xdr:colOff>
      <xdr:row>2</xdr:row>
      <xdr:rowOff>104775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E5D89F9D-8727-4D2C-B529-B383CEE87D1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4344" b="26804"/>
        <a:stretch/>
      </xdr:blipFill>
      <xdr:spPr bwMode="auto">
        <a:xfrm>
          <a:off x="11287125" y="76200"/>
          <a:ext cx="0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247650</xdr:colOff>
      <xdr:row>0</xdr:row>
      <xdr:rowOff>0</xdr:rowOff>
    </xdr:from>
    <xdr:to>
      <xdr:col>1</xdr:col>
      <xdr:colOff>1647825</xdr:colOff>
      <xdr:row>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2FDB88C-4BE0-4B2D-81D1-7DFDF62283E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019300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676275</xdr:colOff>
      <xdr:row>0</xdr:row>
      <xdr:rowOff>38100</xdr:rowOff>
    </xdr:from>
    <xdr:to>
      <xdr:col>15</xdr:col>
      <xdr:colOff>19050</xdr:colOff>
      <xdr:row>3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2C4F08-3CB2-411A-858F-589F7B955E8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38100"/>
          <a:ext cx="131445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11;N/MAPA%20DE%20RIESGOS%202020/ASISTENCIALES/Mapa%20de%20%20riesgo%20nutrici&#243;n%20y%20diet&#233;tica%20HSJM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valoración"/>
      <sheetName val="Matriz"/>
    </sheetNames>
    <sheetDataSet>
      <sheetData sheetId="0" refreshError="1">
        <row r="4">
          <cell r="A4" t="str">
            <v xml:space="preserve">Calificación </v>
          </cell>
          <cell r="B4" t="str">
            <v>Valoración</v>
          </cell>
        </row>
        <row r="5">
          <cell r="A5" t="str">
            <v>Baja</v>
          </cell>
          <cell r="B5">
            <v>1</v>
          </cell>
        </row>
        <row r="6">
          <cell r="A6" t="str">
            <v>Media</v>
          </cell>
          <cell r="B6">
            <v>2</v>
          </cell>
        </row>
        <row r="7">
          <cell r="A7" t="str">
            <v>Alta</v>
          </cell>
          <cell r="B7">
            <v>3</v>
          </cell>
        </row>
        <row r="12">
          <cell r="A12" t="str">
            <v>Calificación</v>
          </cell>
          <cell r="B12" t="str">
            <v>Valoración</v>
          </cell>
        </row>
        <row r="13">
          <cell r="A13" t="str">
            <v>Leve</v>
          </cell>
          <cell r="B13">
            <v>5</v>
          </cell>
        </row>
        <row r="14">
          <cell r="A14" t="str">
            <v>Moderado</v>
          </cell>
          <cell r="B14">
            <v>10</v>
          </cell>
        </row>
        <row r="15">
          <cell r="A15" t="str">
            <v>Catastrófico</v>
          </cell>
          <cell r="B15">
            <v>20</v>
          </cell>
        </row>
      </sheetData>
      <sheetData sheetId="1" refreshError="1">
        <row r="8">
          <cell r="I8" t="str">
            <v>Moderado</v>
          </cell>
        </row>
        <row r="11">
          <cell r="I11" t="str">
            <v>Catastrófico</v>
          </cell>
        </row>
        <row r="17">
          <cell r="I17" t="str">
            <v>Moderado</v>
          </cell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754C9-6D5D-447D-9FE7-772200A1CA9A}">
  <dimension ref="A1:AA45"/>
  <sheetViews>
    <sheetView tabSelected="1" workbookViewId="0">
      <selection activeCell="R10" sqref="R10"/>
    </sheetView>
  </sheetViews>
  <sheetFormatPr baseColWidth="10" defaultColWidth="0" defaultRowHeight="12.75" customHeight="1" zeroHeight="1" x14ac:dyDescent="0.2"/>
  <cols>
    <col min="1" max="1" width="9.28515625" style="44" customWidth="1"/>
    <col min="2" max="2" width="26.140625" style="45" customWidth="1"/>
    <col min="3" max="3" width="29.140625" style="45" customWidth="1"/>
    <col min="4" max="4" width="12" style="44" customWidth="1"/>
    <col min="5" max="5" width="30.85546875" style="45" customWidth="1"/>
    <col min="6" max="6" width="25.7109375" style="45" customWidth="1"/>
    <col min="7" max="7" width="10.42578125" style="44" customWidth="1"/>
    <col min="8" max="8" width="6.42578125" style="44" hidden="1"/>
    <col min="9" max="9" width="11" style="44" customWidth="1"/>
    <col min="10" max="10" width="9.42578125" style="44" hidden="1"/>
    <col min="11" max="11" width="11.42578125" style="44" hidden="1"/>
    <col min="12" max="12" width="6.140625" style="48" hidden="1"/>
    <col min="13" max="13" width="10.42578125" style="48" customWidth="1"/>
    <col min="14" max="14" width="11.42578125" style="48" customWidth="1"/>
    <col min="15" max="15" width="7.7109375" style="44" customWidth="1"/>
    <col min="16" max="16" width="10.7109375" style="44" customWidth="1"/>
    <col min="17" max="17" width="9.7109375" style="44" customWidth="1"/>
    <col min="18" max="18" width="59.85546875" style="45" customWidth="1"/>
    <col min="19" max="19" width="18.42578125" style="44" customWidth="1"/>
    <col min="20" max="20" width="22.28515625" style="44" customWidth="1"/>
    <col min="21" max="21" width="6" style="44" hidden="1"/>
    <col min="22" max="22" width="7.85546875" style="44" hidden="1"/>
    <col min="23" max="23" width="12.42578125" style="48" customWidth="1"/>
    <col min="24" max="24" width="15.28515625" style="48" customWidth="1"/>
    <col min="25" max="25" width="0.42578125" style="23" customWidth="1"/>
    <col min="26" max="27" width="0" style="8" hidden="1"/>
    <col min="28" max="16384" width="11.42578125" style="8" hidden="1"/>
  </cols>
  <sheetData>
    <row r="1" spans="1:27" ht="12.75" customHeight="1" x14ac:dyDescent="0.2">
      <c r="A1" s="1"/>
      <c r="B1" s="1"/>
      <c r="C1" s="2" t="s">
        <v>0</v>
      </c>
      <c r="D1" s="2"/>
      <c r="E1" s="2"/>
      <c r="F1" s="2"/>
      <c r="G1" s="2"/>
      <c r="H1" s="3"/>
      <c r="I1" s="4" t="s">
        <v>1</v>
      </c>
      <c r="J1" s="5"/>
      <c r="K1" s="5"/>
      <c r="L1" s="5"/>
      <c r="M1" s="6"/>
      <c r="N1" s="7"/>
      <c r="O1" s="7"/>
      <c r="P1" s="2" t="s">
        <v>0</v>
      </c>
      <c r="Q1" s="2"/>
      <c r="R1" s="2"/>
      <c r="S1" s="2"/>
      <c r="T1" s="2"/>
      <c r="U1" s="3"/>
      <c r="V1" s="3"/>
      <c r="W1" s="4" t="s">
        <v>1</v>
      </c>
      <c r="X1" s="5"/>
      <c r="Y1" s="5"/>
      <c r="Z1" s="5"/>
      <c r="AA1" s="6"/>
    </row>
    <row r="2" spans="1:27" ht="12.75" customHeight="1" x14ac:dyDescent="0.2">
      <c r="A2" s="1"/>
      <c r="B2" s="1"/>
      <c r="C2" s="2"/>
      <c r="D2" s="2"/>
      <c r="E2" s="2"/>
      <c r="F2" s="2"/>
      <c r="G2" s="2"/>
      <c r="H2" s="3"/>
      <c r="I2" s="4" t="s">
        <v>2</v>
      </c>
      <c r="J2" s="5"/>
      <c r="K2" s="5"/>
      <c r="L2" s="5"/>
      <c r="M2" s="6"/>
      <c r="N2" s="7"/>
      <c r="O2" s="7"/>
      <c r="P2" s="2"/>
      <c r="Q2" s="2"/>
      <c r="R2" s="2"/>
      <c r="S2" s="2"/>
      <c r="T2" s="2"/>
      <c r="U2" s="3"/>
      <c r="V2" s="3"/>
      <c r="W2" s="4" t="s">
        <v>2</v>
      </c>
      <c r="X2" s="5"/>
      <c r="Y2" s="5"/>
      <c r="Z2" s="5"/>
      <c r="AA2" s="6"/>
    </row>
    <row r="3" spans="1:27" ht="12.75" customHeight="1" x14ac:dyDescent="0.2">
      <c r="A3" s="1"/>
      <c r="B3" s="1"/>
      <c r="C3" s="2" t="s">
        <v>3</v>
      </c>
      <c r="D3" s="2"/>
      <c r="E3" s="2"/>
      <c r="F3" s="2"/>
      <c r="G3" s="2"/>
      <c r="H3" s="3"/>
      <c r="I3" s="4" t="s">
        <v>4</v>
      </c>
      <c r="J3" s="5"/>
      <c r="K3" s="5"/>
      <c r="L3" s="5"/>
      <c r="M3" s="6"/>
      <c r="N3" s="7"/>
      <c r="O3" s="7"/>
      <c r="P3" s="2" t="s">
        <v>3</v>
      </c>
      <c r="Q3" s="2"/>
      <c r="R3" s="2"/>
      <c r="S3" s="2"/>
      <c r="T3" s="2"/>
      <c r="U3" s="9"/>
      <c r="V3" s="9"/>
      <c r="W3" s="4" t="s">
        <v>4</v>
      </c>
      <c r="X3" s="5"/>
      <c r="Y3" s="5"/>
      <c r="Z3" s="5"/>
      <c r="AA3" s="6"/>
    </row>
    <row r="4" spans="1:27" ht="20.25" customHeight="1" x14ac:dyDescent="0.2">
      <c r="A4" s="1"/>
      <c r="B4" s="1"/>
      <c r="C4" s="2" t="s">
        <v>75</v>
      </c>
      <c r="D4" s="2"/>
      <c r="E4" s="2"/>
      <c r="F4" s="2"/>
      <c r="G4" s="2"/>
      <c r="H4" s="3"/>
      <c r="I4" s="10" t="s">
        <v>5</v>
      </c>
      <c r="J4" s="11"/>
      <c r="K4" s="11"/>
      <c r="L4" s="11"/>
      <c r="M4" s="12"/>
      <c r="N4" s="7"/>
      <c r="O4" s="7"/>
      <c r="P4" s="2" t="s">
        <v>75</v>
      </c>
      <c r="Q4" s="2"/>
      <c r="R4" s="2"/>
      <c r="S4" s="2"/>
      <c r="T4" s="2"/>
      <c r="U4" s="3"/>
      <c r="V4" s="3"/>
      <c r="W4" s="10" t="s">
        <v>5</v>
      </c>
      <c r="X4" s="11"/>
      <c r="Y4" s="11"/>
      <c r="Z4" s="11"/>
      <c r="AA4" s="12"/>
    </row>
    <row r="5" spans="1:27" x14ac:dyDescent="0.2">
      <c r="A5" s="13" t="s">
        <v>6</v>
      </c>
      <c r="B5" s="13"/>
      <c r="C5" s="14" t="s">
        <v>7</v>
      </c>
      <c r="D5" s="14"/>
      <c r="E5" s="15" t="s">
        <v>8</v>
      </c>
      <c r="F5" s="16" t="s">
        <v>9</v>
      </c>
      <c r="G5" s="17"/>
      <c r="H5" s="17"/>
      <c r="I5" s="17"/>
      <c r="J5" s="17"/>
      <c r="K5" s="17"/>
      <c r="L5" s="17"/>
      <c r="M5" s="18"/>
      <c r="N5" s="13" t="s">
        <v>10</v>
      </c>
      <c r="O5" s="13"/>
      <c r="P5" s="13"/>
      <c r="Q5" s="13"/>
      <c r="R5" s="19" t="s">
        <v>11</v>
      </c>
      <c r="S5" s="20" t="s">
        <v>8</v>
      </c>
      <c r="T5" s="21" t="s">
        <v>9</v>
      </c>
      <c r="U5" s="21"/>
      <c r="V5" s="21"/>
      <c r="W5" s="21"/>
      <c r="X5" s="22"/>
    </row>
    <row r="6" spans="1:27" s="28" customFormat="1" ht="16.5" customHeight="1" x14ac:dyDescent="0.2">
      <c r="A6" s="24" t="s">
        <v>12</v>
      </c>
      <c r="B6" s="24" t="s">
        <v>13</v>
      </c>
      <c r="C6" s="24" t="s">
        <v>14</v>
      </c>
      <c r="D6" s="25" t="s">
        <v>15</v>
      </c>
      <c r="E6" s="24" t="s">
        <v>16</v>
      </c>
      <c r="F6" s="24" t="s">
        <v>17</v>
      </c>
      <c r="G6" s="26" t="s">
        <v>18</v>
      </c>
      <c r="H6" s="26"/>
      <c r="I6" s="26"/>
      <c r="J6" s="26"/>
      <c r="K6" s="26"/>
      <c r="L6" s="26"/>
      <c r="M6" s="26"/>
      <c r="N6" s="24" t="s">
        <v>12</v>
      </c>
      <c r="O6" s="26" t="s">
        <v>19</v>
      </c>
      <c r="P6" s="26" t="s">
        <v>20</v>
      </c>
      <c r="Q6" s="26" t="s">
        <v>21</v>
      </c>
      <c r="R6" s="24" t="s">
        <v>22</v>
      </c>
      <c r="S6" s="24" t="s">
        <v>23</v>
      </c>
      <c r="T6" s="24" t="s">
        <v>24</v>
      </c>
      <c r="U6" s="26" t="s">
        <v>25</v>
      </c>
      <c r="V6" s="26"/>
      <c r="W6" s="26"/>
      <c r="X6" s="24" t="s">
        <v>26</v>
      </c>
      <c r="Y6" s="27"/>
      <c r="Z6" s="27"/>
    </row>
    <row r="7" spans="1:27" s="28" customFormat="1" ht="23.25" customHeight="1" x14ac:dyDescent="0.2">
      <c r="A7" s="24"/>
      <c r="B7" s="24"/>
      <c r="C7" s="24"/>
      <c r="D7" s="25"/>
      <c r="E7" s="24"/>
      <c r="F7" s="24"/>
      <c r="G7" s="29" t="s">
        <v>27</v>
      </c>
      <c r="H7" s="30" t="s">
        <v>28</v>
      </c>
      <c r="I7" s="29" t="s">
        <v>29</v>
      </c>
      <c r="J7" s="30" t="s">
        <v>28</v>
      </c>
      <c r="K7" s="31" t="s">
        <v>30</v>
      </c>
      <c r="L7" s="31" t="s">
        <v>30</v>
      </c>
      <c r="M7" s="29" t="s">
        <v>31</v>
      </c>
      <c r="N7" s="24"/>
      <c r="O7" s="26"/>
      <c r="P7" s="26"/>
      <c r="Q7" s="26"/>
      <c r="R7" s="24"/>
      <c r="S7" s="24"/>
      <c r="T7" s="24"/>
      <c r="U7" s="29"/>
      <c r="V7" s="29"/>
      <c r="W7" s="29" t="s">
        <v>31</v>
      </c>
      <c r="X7" s="24"/>
      <c r="Y7" s="32"/>
    </row>
    <row r="8" spans="1:27" ht="51.75" customHeight="1" x14ac:dyDescent="0.2">
      <c r="A8" s="33" t="s">
        <v>32</v>
      </c>
      <c r="B8" s="34" t="s">
        <v>33</v>
      </c>
      <c r="C8" s="34" t="s">
        <v>34</v>
      </c>
      <c r="D8" s="35" t="s">
        <v>35</v>
      </c>
      <c r="E8" s="36" t="s">
        <v>36</v>
      </c>
      <c r="F8" s="34" t="s">
        <v>37</v>
      </c>
      <c r="G8" s="33" t="s">
        <v>38</v>
      </c>
      <c r="H8" s="37">
        <f>IFERROR(VLOOKUP(G8,'[1]Tabla de valoración'!$A$4:$B$7,2,0),"")</f>
        <v>2</v>
      </c>
      <c r="I8" s="33" t="s">
        <v>39</v>
      </c>
      <c r="J8" s="37">
        <f>IFERROR(VLOOKUP([1]Matriz!I8,'[1]Tabla de valoración'!$A$12:$B$15,2,0),"")</f>
        <v>10</v>
      </c>
      <c r="K8" s="37">
        <f>+H8*J8</f>
        <v>20</v>
      </c>
      <c r="L8" s="38">
        <f>+SUM(K8:K8)/3</f>
        <v>6.666666666666667</v>
      </c>
      <c r="M8" s="33" t="str">
        <f>+IF(L8&lt;=5,"Aceptable",IF(AND(L8&gt;5,L8&lt;=10),"Tolerable",IF(AND(L8&gt;10,L8&lt;=30),"Moderado",IF(AND(L8&gt;30,L8&lt;=40),"Importante","Inaceptable"))))</f>
        <v>Tolerable</v>
      </c>
      <c r="N8" s="33" t="str">
        <f>+A8</f>
        <v>B6.R001</v>
      </c>
      <c r="O8" s="33" t="s">
        <v>40</v>
      </c>
      <c r="P8" s="33" t="s">
        <v>40</v>
      </c>
      <c r="Q8" s="39">
        <v>0.5</v>
      </c>
      <c r="R8" s="34" t="s">
        <v>41</v>
      </c>
      <c r="S8" s="35" t="s">
        <v>42</v>
      </c>
      <c r="T8" s="33" t="s">
        <v>9</v>
      </c>
      <c r="U8" s="40">
        <f>+L8-(L8*Q8)</f>
        <v>3.3333333333333335</v>
      </c>
      <c r="V8" s="33">
        <f>+SUM(U8:U8)/2</f>
        <v>1.6666666666666667</v>
      </c>
      <c r="W8" s="33" t="str">
        <f>+IF(V8&lt;=5,"Aceptable",IF(AND(V8&gt;5,V8&lt;=10),"Tolerable",IF(AND(V8&gt;10,V8&lt;=30),"Moderado",IF(AND(V8&gt;30,V8&lt;=40),"Importante","Inaceptable"))))</f>
        <v>Aceptable</v>
      </c>
      <c r="X8" s="33" t="s">
        <v>43</v>
      </c>
    </row>
    <row r="9" spans="1:27" ht="67.5" customHeight="1" x14ac:dyDescent="0.2">
      <c r="A9" s="33" t="s">
        <v>44</v>
      </c>
      <c r="B9" s="34" t="s">
        <v>45</v>
      </c>
      <c r="C9" s="34" t="s">
        <v>46</v>
      </c>
      <c r="D9" s="35" t="s">
        <v>35</v>
      </c>
      <c r="E9" s="34" t="s">
        <v>47</v>
      </c>
      <c r="F9" s="34" t="s">
        <v>48</v>
      </c>
      <c r="G9" s="33" t="s">
        <v>49</v>
      </c>
      <c r="H9" s="37">
        <f>IFERROR(VLOOKUP(G9,'[1]Tabla de valoración'!$A$4:$B$7,2,0),"")</f>
        <v>1</v>
      </c>
      <c r="I9" s="33" t="s">
        <v>39</v>
      </c>
      <c r="J9" s="37">
        <f>IFERROR(VLOOKUP([1]Matriz!I11,'[1]Tabla de valoración'!$A$12:$B$15,2,0),"")</f>
        <v>20</v>
      </c>
      <c r="K9" s="37">
        <f>+H9*J9</f>
        <v>20</v>
      </c>
      <c r="L9" s="37">
        <f>+K9</f>
        <v>20</v>
      </c>
      <c r="M9" s="33" t="str">
        <f>+IF(L9&lt;=5,"Aceptable",IF(AND(L9&gt;5,L9&lt;=10),"Tolerable",IF(AND(L9&gt;10,L9&lt;=30),"Moderado",IF(AND(L9&gt;30,L9&lt;=40),"Importante","Inaceptable"))))</f>
        <v>Moderado</v>
      </c>
      <c r="N9" s="33" t="str">
        <f>+A9</f>
        <v>B6.R002</v>
      </c>
      <c r="O9" s="33" t="s">
        <v>40</v>
      </c>
      <c r="P9" s="33" t="s">
        <v>40</v>
      </c>
      <c r="Q9" s="39">
        <v>0.75</v>
      </c>
      <c r="R9" s="34" t="s">
        <v>50</v>
      </c>
      <c r="S9" s="35" t="s">
        <v>51</v>
      </c>
      <c r="T9" s="33" t="s">
        <v>52</v>
      </c>
      <c r="U9" s="40">
        <f>+L9-(L9*Q9)</f>
        <v>5</v>
      </c>
      <c r="V9" s="33">
        <f>+SUM(U9:U9)/4</f>
        <v>1.25</v>
      </c>
      <c r="W9" s="33" t="str">
        <f>+IF(V9&lt;=5,"Aceptable",IF(AND(V9&gt;5,V9&lt;=10),"Tolerable",IF(AND(V9&gt;10,V9&lt;=30),"Moderado",IF(AND(V9&gt;30,V9&lt;=40),"Importante","Inaceptable"))))</f>
        <v>Aceptable</v>
      </c>
      <c r="X9" s="33" t="s">
        <v>53</v>
      </c>
    </row>
    <row r="10" spans="1:27" s="23" customFormat="1" ht="81" customHeight="1" x14ac:dyDescent="0.2">
      <c r="A10" s="33" t="s">
        <v>54</v>
      </c>
      <c r="B10" s="34" t="s">
        <v>55</v>
      </c>
      <c r="C10" s="34" t="s">
        <v>56</v>
      </c>
      <c r="D10" s="35" t="s">
        <v>35</v>
      </c>
      <c r="E10" s="36" t="s">
        <v>57</v>
      </c>
      <c r="F10" s="34" t="s">
        <v>58</v>
      </c>
      <c r="G10" s="33" t="s">
        <v>49</v>
      </c>
      <c r="H10" s="37">
        <f>IFERROR(VLOOKUP(G10,'[1]Tabla de valoración'!$A$4:$B$7,2,0),"")</f>
        <v>1</v>
      </c>
      <c r="I10" s="33" t="s">
        <v>39</v>
      </c>
      <c r="J10" s="37">
        <f>IFERROR(VLOOKUP([1]Matriz!I17,'[1]Tabla de valoración'!$A$12:$B$15,2,0),"")</f>
        <v>10</v>
      </c>
      <c r="K10" s="37">
        <f t="shared" ref="K10:K24" si="0">+H10*J10</f>
        <v>10</v>
      </c>
      <c r="L10" s="37">
        <f>+(K10:K10)/2</f>
        <v>5</v>
      </c>
      <c r="M10" s="41" t="str">
        <f t="shared" ref="M10:M24" si="1">+IF(K10&lt;=5,"Aceptable",IF(AND(K10&gt;5,K10&lt;=10),"Tolerable",IF(AND(K10&gt;10,K10&lt;=30),"Moderado",IF(AND(K10&gt;30,K10&lt;=40),"Importante","Inaceptable"))))</f>
        <v>Tolerable</v>
      </c>
      <c r="N10" s="33" t="str">
        <f>+A10</f>
        <v>B6.R003</v>
      </c>
      <c r="O10" s="33" t="s">
        <v>40</v>
      </c>
      <c r="P10" s="33" t="s">
        <v>40</v>
      </c>
      <c r="Q10" s="39">
        <v>0.75</v>
      </c>
      <c r="R10" s="36" t="s">
        <v>59</v>
      </c>
      <c r="S10" s="33" t="s">
        <v>51</v>
      </c>
      <c r="T10" s="33" t="s">
        <v>52</v>
      </c>
      <c r="U10" s="42">
        <f>IFERROR(L10-(L10*Q10),"")</f>
        <v>1.25</v>
      </c>
      <c r="V10" s="43">
        <v>1</v>
      </c>
      <c r="W10" s="33" t="str">
        <f>+IF(V10&lt;=5,"Aceptable",IF(AND(V10&gt;5,V10&lt;=10),"Tolerable",IF(AND(V10&gt;10,V10&lt;=30),"Moderado",IF(AND(V10&gt;30,V10&lt;=40),"Importante","Inaceptable"))))</f>
        <v>Aceptable</v>
      </c>
      <c r="X10" s="41" t="s">
        <v>53</v>
      </c>
      <c r="Z10" s="8"/>
      <c r="AA10" s="8"/>
    </row>
    <row r="11" spans="1:27" s="23" customFormat="1" x14ac:dyDescent="0.2">
      <c r="A11" s="44"/>
      <c r="B11" s="45"/>
      <c r="C11" s="45"/>
      <c r="D11" s="44"/>
      <c r="E11" s="45"/>
      <c r="F11" s="45"/>
      <c r="G11" s="44"/>
      <c r="H11" s="46"/>
      <c r="I11" s="44"/>
      <c r="J11" s="46"/>
      <c r="K11" s="46"/>
      <c r="L11" s="47"/>
      <c r="M11" s="48"/>
      <c r="N11" s="48"/>
      <c r="O11" s="44"/>
      <c r="P11" s="44"/>
      <c r="Q11" s="49"/>
      <c r="R11" s="45"/>
      <c r="S11" s="44"/>
      <c r="T11" s="44"/>
      <c r="U11" s="44"/>
      <c r="V11" s="43"/>
      <c r="W11" s="48"/>
      <c r="X11" s="48"/>
      <c r="Z11" s="8"/>
      <c r="AA11" s="8"/>
    </row>
    <row r="12" spans="1:27" s="23" customFormat="1" hidden="1" x14ac:dyDescent="0.2">
      <c r="A12" s="44"/>
      <c r="B12" s="45"/>
      <c r="C12" s="45"/>
      <c r="D12" s="44"/>
      <c r="E12" s="45"/>
      <c r="F12" s="45"/>
      <c r="G12" s="44"/>
      <c r="H12" s="46" t="str">
        <f>IFERROR(VLOOKUP(G12,'[1]Tabla de valoración'!$A$4:$B$7,2,0),"")</f>
        <v/>
      </c>
      <c r="I12" s="44"/>
      <c r="J12" s="46" t="str">
        <f>IFERROR(VLOOKUP([1]Matriz!I19,'[1]Tabla de valoración'!$A$12:$B$15,2,0),"")</f>
        <v/>
      </c>
      <c r="K12" s="46" t="e">
        <f t="shared" si="0"/>
        <v>#VALUE!</v>
      </c>
      <c r="L12" s="47"/>
      <c r="M12" s="48" t="e">
        <f t="shared" si="1"/>
        <v>#VALUE!</v>
      </c>
      <c r="N12" s="48"/>
      <c r="O12" s="44"/>
      <c r="P12" s="44"/>
      <c r="Q12" s="49"/>
      <c r="R12" s="45"/>
      <c r="S12" s="44"/>
      <c r="T12" s="44"/>
      <c r="U12" s="44" t="str">
        <f t="shared" ref="U12:U24" si="2">IFERROR(K12-(K12*Q12),"")</f>
        <v/>
      </c>
      <c r="V12" s="44"/>
      <c r="W12" s="48"/>
      <c r="X12" s="48"/>
      <c r="Z12" s="8"/>
      <c r="AA12" s="8"/>
    </row>
    <row r="13" spans="1:27" s="23" customFormat="1" hidden="1" x14ac:dyDescent="0.2">
      <c r="A13" s="44"/>
      <c r="B13" s="45"/>
      <c r="C13" s="45"/>
      <c r="D13" s="44"/>
      <c r="E13" s="45"/>
      <c r="F13" s="45"/>
      <c r="G13" s="44"/>
      <c r="H13" s="46" t="str">
        <f>IFERROR(VLOOKUP(G13,'[1]Tabla de valoración'!$A$4:$B$7,2,0),"")</f>
        <v/>
      </c>
      <c r="I13" s="44"/>
      <c r="J13" s="46" t="str">
        <f>IFERROR(VLOOKUP([1]Matriz!I20,'[1]Tabla de valoración'!$A$12:$B$15,2,0),"")</f>
        <v/>
      </c>
      <c r="K13" s="46" t="e">
        <f t="shared" si="0"/>
        <v>#VALUE!</v>
      </c>
      <c r="L13" s="47"/>
      <c r="M13" s="48" t="e">
        <f t="shared" si="1"/>
        <v>#VALUE!</v>
      </c>
      <c r="N13" s="48"/>
      <c r="O13" s="44"/>
      <c r="P13" s="44"/>
      <c r="Q13" s="49"/>
      <c r="R13" s="45"/>
      <c r="S13" s="44"/>
      <c r="T13" s="44"/>
      <c r="U13" s="44" t="str">
        <f t="shared" si="2"/>
        <v/>
      </c>
      <c r="V13" s="44"/>
      <c r="W13" s="48"/>
      <c r="X13" s="48"/>
      <c r="Z13" s="8"/>
      <c r="AA13" s="8"/>
    </row>
    <row r="14" spans="1:27" s="23" customFormat="1" hidden="1" x14ac:dyDescent="0.2">
      <c r="A14" s="44"/>
      <c r="B14" s="45"/>
      <c r="C14" s="45"/>
      <c r="D14" s="44"/>
      <c r="E14" s="45"/>
      <c r="F14" s="45"/>
      <c r="G14" s="44"/>
      <c r="H14" s="46" t="str">
        <f>IFERROR(VLOOKUP(G14,'[1]Tabla de valoración'!$A$4:$B$7,2,0),"")</f>
        <v/>
      </c>
      <c r="I14" s="44"/>
      <c r="J14" s="46" t="str">
        <f>IFERROR(VLOOKUP([1]Matriz!I21,'[1]Tabla de valoración'!$A$12:$B$15,2,0),"")</f>
        <v/>
      </c>
      <c r="K14" s="46" t="e">
        <f t="shared" si="0"/>
        <v>#VALUE!</v>
      </c>
      <c r="L14" s="47"/>
      <c r="M14" s="48" t="e">
        <f t="shared" si="1"/>
        <v>#VALUE!</v>
      </c>
      <c r="N14" s="48"/>
      <c r="O14" s="44"/>
      <c r="P14" s="44"/>
      <c r="Q14" s="49"/>
      <c r="R14" s="45"/>
      <c r="S14" s="44"/>
      <c r="T14" s="44"/>
      <c r="U14" s="44" t="str">
        <f t="shared" si="2"/>
        <v/>
      </c>
      <c r="V14" s="44"/>
      <c r="W14" s="48"/>
      <c r="X14" s="48"/>
      <c r="Z14" s="8"/>
      <c r="AA14" s="8"/>
    </row>
    <row r="15" spans="1:27" s="23" customFormat="1" hidden="1" x14ac:dyDescent="0.2">
      <c r="A15" s="44"/>
      <c r="B15" s="45"/>
      <c r="C15" s="45"/>
      <c r="D15" s="44"/>
      <c r="E15" s="45"/>
      <c r="F15" s="45"/>
      <c r="G15" s="44"/>
      <c r="H15" s="46" t="str">
        <f>IFERROR(VLOOKUP(G15,'[1]Tabla de valoración'!$A$4:$B$7,2,0),"")</f>
        <v/>
      </c>
      <c r="I15" s="44"/>
      <c r="J15" s="46" t="str">
        <f>IFERROR(VLOOKUP([1]Matriz!I22,'[1]Tabla de valoración'!$A$12:$B$15,2,0),"")</f>
        <v/>
      </c>
      <c r="K15" s="46" t="e">
        <f t="shared" si="0"/>
        <v>#VALUE!</v>
      </c>
      <c r="L15" s="47"/>
      <c r="M15" s="48" t="e">
        <f t="shared" si="1"/>
        <v>#VALUE!</v>
      </c>
      <c r="N15" s="48"/>
      <c r="O15" s="44"/>
      <c r="P15" s="44"/>
      <c r="Q15" s="49"/>
      <c r="R15" s="45"/>
      <c r="S15" s="44"/>
      <c r="T15" s="44"/>
      <c r="U15" s="44" t="str">
        <f t="shared" si="2"/>
        <v/>
      </c>
      <c r="V15" s="44"/>
      <c r="W15" s="48"/>
      <c r="X15" s="48"/>
      <c r="Z15" s="8"/>
      <c r="AA15" s="8"/>
    </row>
    <row r="16" spans="1:27" s="23" customFormat="1" hidden="1" x14ac:dyDescent="0.2">
      <c r="A16" s="44"/>
      <c r="B16" s="45"/>
      <c r="C16" s="45"/>
      <c r="D16" s="44"/>
      <c r="E16" s="45"/>
      <c r="F16" s="45"/>
      <c r="G16" s="44"/>
      <c r="H16" s="46" t="str">
        <f>IFERROR(VLOOKUP(G16,'[1]Tabla de valoración'!$A$4:$B$7,2,0),"")</f>
        <v/>
      </c>
      <c r="I16" s="44"/>
      <c r="J16" s="46" t="str">
        <f>IFERROR(VLOOKUP([1]Matriz!I23,'[1]Tabla de valoración'!$A$12:$B$15,2,0),"")</f>
        <v/>
      </c>
      <c r="K16" s="46" t="e">
        <f t="shared" si="0"/>
        <v>#VALUE!</v>
      </c>
      <c r="L16" s="47"/>
      <c r="M16" s="48" t="e">
        <f t="shared" si="1"/>
        <v>#VALUE!</v>
      </c>
      <c r="N16" s="48"/>
      <c r="O16" s="44"/>
      <c r="P16" s="44"/>
      <c r="Q16" s="50"/>
      <c r="R16" s="45"/>
      <c r="S16" s="44"/>
      <c r="T16" s="44"/>
      <c r="U16" s="44" t="str">
        <f t="shared" si="2"/>
        <v/>
      </c>
      <c r="V16" s="44"/>
      <c r="W16" s="48"/>
      <c r="X16" s="48"/>
      <c r="Z16" s="8"/>
      <c r="AA16" s="8"/>
    </row>
    <row r="17" spans="1:27" s="23" customFormat="1" hidden="1" x14ac:dyDescent="0.2">
      <c r="A17" s="44"/>
      <c r="B17" s="45"/>
      <c r="C17" s="45"/>
      <c r="D17" s="44"/>
      <c r="E17" s="45"/>
      <c r="F17" s="45"/>
      <c r="G17" s="44"/>
      <c r="H17" s="46" t="str">
        <f>IFERROR(VLOOKUP(G17,'[1]Tabla de valoración'!$A$4:$B$7,2,0),"")</f>
        <v/>
      </c>
      <c r="I17" s="44"/>
      <c r="J17" s="46" t="str">
        <f>IFERROR(VLOOKUP([1]Matriz!I24,'[1]Tabla de valoración'!$A$12:$B$15,2,0),"")</f>
        <v/>
      </c>
      <c r="K17" s="46" t="e">
        <f t="shared" si="0"/>
        <v>#VALUE!</v>
      </c>
      <c r="L17" s="47"/>
      <c r="M17" s="48" t="e">
        <f t="shared" si="1"/>
        <v>#VALUE!</v>
      </c>
      <c r="N17" s="48"/>
      <c r="O17" s="44"/>
      <c r="P17" s="44"/>
      <c r="Q17" s="50"/>
      <c r="R17" s="45"/>
      <c r="S17" s="44"/>
      <c r="T17" s="44"/>
      <c r="U17" s="44" t="str">
        <f t="shared" si="2"/>
        <v/>
      </c>
      <c r="V17" s="44"/>
      <c r="W17" s="48"/>
      <c r="X17" s="48"/>
      <c r="Z17" s="8"/>
      <c r="AA17" s="8"/>
    </row>
    <row r="18" spans="1:27" s="23" customFormat="1" hidden="1" x14ac:dyDescent="0.2">
      <c r="A18" s="44"/>
      <c r="B18" s="45"/>
      <c r="C18" s="45"/>
      <c r="D18" s="44"/>
      <c r="E18" s="45"/>
      <c r="F18" s="45"/>
      <c r="G18" s="44"/>
      <c r="H18" s="46" t="str">
        <f>IFERROR(VLOOKUP(G18,'[1]Tabla de valoración'!$A$4:$B$7,2,0),"")</f>
        <v/>
      </c>
      <c r="I18" s="44"/>
      <c r="J18" s="46" t="str">
        <f>IFERROR(VLOOKUP([1]Matriz!I25,'[1]Tabla de valoración'!$A$12:$B$15,2,0),"")</f>
        <v/>
      </c>
      <c r="K18" s="46" t="e">
        <f t="shared" si="0"/>
        <v>#VALUE!</v>
      </c>
      <c r="L18" s="47"/>
      <c r="M18" s="48" t="e">
        <f t="shared" si="1"/>
        <v>#VALUE!</v>
      </c>
      <c r="N18" s="48"/>
      <c r="O18" s="44"/>
      <c r="P18" s="44"/>
      <c r="Q18" s="42"/>
      <c r="R18" s="45"/>
      <c r="S18" s="44"/>
      <c r="T18" s="44"/>
      <c r="U18" s="44" t="str">
        <f>IFERROR(K18-(K18*Q18),"")</f>
        <v/>
      </c>
      <c r="V18" s="44"/>
      <c r="W18" s="48"/>
      <c r="X18" s="48"/>
      <c r="Z18" s="8"/>
      <c r="AA18" s="8"/>
    </row>
    <row r="19" spans="1:27" s="23" customFormat="1" hidden="1" x14ac:dyDescent="0.2">
      <c r="A19" s="44"/>
      <c r="B19" s="45"/>
      <c r="C19" s="45"/>
      <c r="D19" s="44"/>
      <c r="E19" s="45"/>
      <c r="F19" s="45"/>
      <c r="G19" s="44"/>
      <c r="H19" s="46" t="str">
        <f>IFERROR(VLOOKUP(G19,'[1]Tabla de valoración'!$A$4:$B$7,2,0),"")</f>
        <v/>
      </c>
      <c r="I19" s="44"/>
      <c r="J19" s="46" t="str">
        <f>IFERROR(VLOOKUP([1]Matriz!I26,'[1]Tabla de valoración'!$A$12:$B$15,2,0),"")</f>
        <v/>
      </c>
      <c r="K19" s="46" t="e">
        <f t="shared" si="0"/>
        <v>#VALUE!</v>
      </c>
      <c r="L19" s="47"/>
      <c r="M19" s="48" t="e">
        <f t="shared" si="1"/>
        <v>#VALUE!</v>
      </c>
      <c r="N19" s="48"/>
      <c r="O19" s="44"/>
      <c r="P19" s="44"/>
      <c r="Q19" s="42"/>
      <c r="R19" s="45"/>
      <c r="S19" s="44"/>
      <c r="T19" s="44"/>
      <c r="U19" s="44" t="str">
        <f t="shared" si="2"/>
        <v/>
      </c>
      <c r="V19" s="44"/>
      <c r="W19" s="48"/>
      <c r="X19" s="48"/>
      <c r="Z19" s="8"/>
      <c r="AA19" s="8"/>
    </row>
    <row r="20" spans="1:27" s="23" customFormat="1" hidden="1" x14ac:dyDescent="0.2">
      <c r="A20" s="44"/>
      <c r="B20" s="45"/>
      <c r="C20" s="45"/>
      <c r="D20" s="44"/>
      <c r="E20" s="45"/>
      <c r="F20" s="45"/>
      <c r="G20" s="44"/>
      <c r="H20" s="46" t="str">
        <f>IFERROR(VLOOKUP(G20,'[1]Tabla de valoración'!$A$4:$B$7,2,0),"")</f>
        <v/>
      </c>
      <c r="I20" s="44"/>
      <c r="J20" s="46" t="str">
        <f>IFERROR(VLOOKUP([1]Matriz!I27,'[1]Tabla de valoración'!$A$12:$B$15,2,0),"")</f>
        <v/>
      </c>
      <c r="K20" s="46" t="e">
        <f t="shared" si="0"/>
        <v>#VALUE!</v>
      </c>
      <c r="L20" s="47"/>
      <c r="M20" s="48" t="e">
        <f t="shared" si="1"/>
        <v>#VALUE!</v>
      </c>
      <c r="N20" s="48"/>
      <c r="O20" s="44"/>
      <c r="P20" s="44"/>
      <c r="Q20" s="42"/>
      <c r="R20" s="45"/>
      <c r="S20" s="44"/>
      <c r="T20" s="44"/>
      <c r="U20" s="44" t="str">
        <f t="shared" si="2"/>
        <v/>
      </c>
      <c r="V20" s="44"/>
      <c r="W20" s="48"/>
      <c r="X20" s="48"/>
      <c r="Z20" s="8"/>
      <c r="AA20" s="8"/>
    </row>
    <row r="21" spans="1:27" s="23" customFormat="1" hidden="1" x14ac:dyDescent="0.2">
      <c r="A21" s="44"/>
      <c r="B21" s="45"/>
      <c r="C21" s="45"/>
      <c r="D21" s="44"/>
      <c r="E21" s="45"/>
      <c r="F21" s="45"/>
      <c r="G21" s="44"/>
      <c r="H21" s="46" t="str">
        <f>IFERROR(VLOOKUP(G21,'[1]Tabla de valoración'!$A$4:$B$7,2,0),"")</f>
        <v/>
      </c>
      <c r="I21" s="44"/>
      <c r="J21" s="46" t="str">
        <f>IFERROR(VLOOKUP([1]Matriz!I28,'[1]Tabla de valoración'!$A$12:$B$15,2,0),"")</f>
        <v/>
      </c>
      <c r="K21" s="46" t="e">
        <f t="shared" si="0"/>
        <v>#VALUE!</v>
      </c>
      <c r="L21" s="47"/>
      <c r="M21" s="48" t="e">
        <f t="shared" si="1"/>
        <v>#VALUE!</v>
      </c>
      <c r="N21" s="48"/>
      <c r="O21" s="44"/>
      <c r="P21" s="44"/>
      <c r="Q21" s="42"/>
      <c r="R21" s="45"/>
      <c r="S21" s="44"/>
      <c r="T21" s="44"/>
      <c r="U21" s="44" t="str">
        <f t="shared" si="2"/>
        <v/>
      </c>
      <c r="V21" s="44"/>
      <c r="W21" s="48"/>
      <c r="X21" s="48"/>
      <c r="Z21" s="8"/>
      <c r="AA21" s="8"/>
    </row>
    <row r="22" spans="1:27" s="23" customFormat="1" hidden="1" x14ac:dyDescent="0.2">
      <c r="A22" s="44"/>
      <c r="B22" s="45"/>
      <c r="C22" s="45"/>
      <c r="D22" s="44"/>
      <c r="E22" s="45"/>
      <c r="F22" s="45"/>
      <c r="G22" s="44"/>
      <c r="H22" s="51" t="str">
        <f>IFERROR(VLOOKUP(G22,'[1]Tabla de valoración'!$A$4:$B$7,2,0),"")</f>
        <v/>
      </c>
      <c r="I22" s="44"/>
      <c r="J22" s="51" t="str">
        <f>IFERROR(VLOOKUP([1]Matriz!I29,'[1]Tabla de valoración'!$A$12:$B$15,2,0),"")</f>
        <v/>
      </c>
      <c r="K22" s="46" t="e">
        <f t="shared" si="0"/>
        <v>#VALUE!</v>
      </c>
      <c r="L22" s="47"/>
      <c r="M22" s="48" t="e">
        <f t="shared" si="1"/>
        <v>#VALUE!</v>
      </c>
      <c r="N22" s="48"/>
      <c r="O22" s="44"/>
      <c r="P22" s="44"/>
      <c r="Q22" s="42"/>
      <c r="R22" s="45"/>
      <c r="S22" s="44"/>
      <c r="T22" s="44"/>
      <c r="U22" s="44" t="str">
        <f t="shared" si="2"/>
        <v/>
      </c>
      <c r="V22" s="44"/>
      <c r="W22" s="48"/>
      <c r="X22" s="48"/>
      <c r="Z22" s="8"/>
      <c r="AA22" s="8"/>
    </row>
    <row r="23" spans="1:27" s="23" customFormat="1" hidden="1" x14ac:dyDescent="0.2">
      <c r="A23" s="44"/>
      <c r="B23" s="45"/>
      <c r="C23" s="45"/>
      <c r="D23" s="44"/>
      <c r="E23" s="45"/>
      <c r="F23" s="45"/>
      <c r="G23" s="44"/>
      <c r="H23" s="52" t="str">
        <f>IFERROR(VLOOKUP(G23,'[1]Tabla de valoración'!$A$4:$B$7,2,0),"")</f>
        <v/>
      </c>
      <c r="I23" s="44"/>
      <c r="J23" s="52" t="str">
        <f>IFERROR(VLOOKUP([1]Matriz!I30,'[1]Tabla de valoración'!$A$12:$B$15,2,0),"")</f>
        <v/>
      </c>
      <c r="K23" s="46" t="e">
        <f t="shared" si="0"/>
        <v>#VALUE!</v>
      </c>
      <c r="L23" s="47"/>
      <c r="M23" s="48" t="e">
        <f t="shared" si="1"/>
        <v>#VALUE!</v>
      </c>
      <c r="N23" s="48"/>
      <c r="O23" s="44"/>
      <c r="P23" s="44"/>
      <c r="Q23" s="42"/>
      <c r="R23" s="45"/>
      <c r="S23" s="44"/>
      <c r="T23" s="44"/>
      <c r="U23" s="44" t="str">
        <f t="shared" si="2"/>
        <v/>
      </c>
      <c r="V23" s="44"/>
      <c r="W23" s="48"/>
      <c r="X23" s="48"/>
      <c r="Z23" s="8"/>
      <c r="AA23" s="8"/>
    </row>
    <row r="24" spans="1:27" s="23" customFormat="1" hidden="1" x14ac:dyDescent="0.2">
      <c r="A24" s="44"/>
      <c r="B24" s="45"/>
      <c r="C24" s="45"/>
      <c r="D24" s="44"/>
      <c r="E24" s="45"/>
      <c r="F24" s="45"/>
      <c r="G24" s="44"/>
      <c r="H24" s="52" t="str">
        <f>IFERROR(VLOOKUP(G24,'[1]Tabla de valoración'!$A$4:$B$7,2,0),"")</f>
        <v/>
      </c>
      <c r="I24" s="44"/>
      <c r="J24" s="52" t="str">
        <f>IFERROR(VLOOKUP([1]Matriz!I31,'[1]Tabla de valoración'!$A$12:$B$15,2,0),"")</f>
        <v/>
      </c>
      <c r="K24" s="46" t="e">
        <f t="shared" si="0"/>
        <v>#VALUE!</v>
      </c>
      <c r="L24" s="47"/>
      <c r="M24" s="48" t="e">
        <f t="shared" si="1"/>
        <v>#VALUE!</v>
      </c>
      <c r="N24" s="48"/>
      <c r="O24" s="44"/>
      <c r="P24" s="44"/>
      <c r="Q24" s="44"/>
      <c r="R24" s="45"/>
      <c r="S24" s="44"/>
      <c r="T24" s="44"/>
      <c r="U24" s="44" t="str">
        <f t="shared" si="2"/>
        <v/>
      </c>
      <c r="V24" s="44"/>
      <c r="W24" s="48"/>
      <c r="X24" s="48"/>
      <c r="Z24" s="8"/>
      <c r="AA24" s="8"/>
    </row>
    <row r="25" spans="1:27" s="23" customFormat="1" hidden="1" x14ac:dyDescent="0.2">
      <c r="A25" s="44"/>
      <c r="B25" s="45"/>
      <c r="C25" s="45"/>
      <c r="D25" s="44"/>
      <c r="E25" s="45"/>
      <c r="F25" s="45"/>
      <c r="G25" s="53" t="s">
        <v>60</v>
      </c>
      <c r="H25" s="44"/>
      <c r="I25" s="54" t="s">
        <v>61</v>
      </c>
      <c r="J25" s="44"/>
      <c r="K25" s="44"/>
      <c r="L25" s="48"/>
      <c r="M25" s="48"/>
      <c r="N25" s="48"/>
      <c r="O25" s="44"/>
      <c r="P25" s="44"/>
      <c r="Q25" s="44"/>
      <c r="R25" s="45"/>
      <c r="S25" s="44"/>
      <c r="T25" s="44"/>
      <c r="U25" s="44"/>
      <c r="V25" s="44"/>
      <c r="W25" s="48"/>
      <c r="X25" s="48" t="s">
        <v>53</v>
      </c>
      <c r="Z25" s="8"/>
      <c r="AA25" s="8"/>
    </row>
    <row r="26" spans="1:27" s="23" customFormat="1" hidden="1" x14ac:dyDescent="0.2">
      <c r="A26" s="44"/>
      <c r="B26" s="45"/>
      <c r="C26" s="45"/>
      <c r="D26" s="44"/>
      <c r="E26" s="45"/>
      <c r="F26" s="45"/>
      <c r="G26" s="44" t="s">
        <v>62</v>
      </c>
      <c r="H26" s="44"/>
      <c r="I26" s="44" t="s">
        <v>63</v>
      </c>
      <c r="J26" s="44"/>
      <c r="K26" s="44"/>
      <c r="L26" s="48"/>
      <c r="M26" s="48"/>
      <c r="N26" s="48"/>
      <c r="O26" s="44"/>
      <c r="P26" s="44"/>
      <c r="Q26" s="44"/>
      <c r="R26" s="45"/>
      <c r="S26" s="44"/>
      <c r="T26" s="44"/>
      <c r="U26" s="44"/>
      <c r="V26" s="44"/>
      <c r="W26" s="48"/>
      <c r="X26" s="48" t="s">
        <v>43</v>
      </c>
      <c r="Z26" s="8"/>
      <c r="AA26" s="8"/>
    </row>
    <row r="27" spans="1:27" s="23" customFormat="1" hidden="1" x14ac:dyDescent="0.2">
      <c r="A27" s="44"/>
      <c r="B27" s="45"/>
      <c r="C27" s="45"/>
      <c r="D27" s="44" t="s">
        <v>64</v>
      </c>
      <c r="E27" s="45"/>
      <c r="F27" s="45"/>
      <c r="G27" s="44" t="s">
        <v>38</v>
      </c>
      <c r="H27" s="44"/>
      <c r="I27" s="44" t="s">
        <v>65</v>
      </c>
      <c r="J27" s="44"/>
      <c r="K27" s="44"/>
      <c r="L27" s="48"/>
      <c r="M27" s="48"/>
      <c r="N27" s="48"/>
      <c r="O27" s="44"/>
      <c r="P27" s="44"/>
      <c r="Q27" s="44"/>
      <c r="R27" s="45"/>
      <c r="S27" s="44"/>
      <c r="T27" s="44"/>
      <c r="U27" s="44"/>
      <c r="V27" s="44"/>
      <c r="W27" s="48"/>
      <c r="X27" s="48" t="s">
        <v>66</v>
      </c>
      <c r="Z27" s="8"/>
      <c r="AA27" s="8"/>
    </row>
    <row r="28" spans="1:27" s="23" customFormat="1" hidden="1" x14ac:dyDescent="0.2">
      <c r="A28" s="44"/>
      <c r="B28" s="45"/>
      <c r="C28" s="45"/>
      <c r="D28" s="44" t="s">
        <v>67</v>
      </c>
      <c r="E28" s="45"/>
      <c r="F28" s="45"/>
      <c r="G28" s="44" t="s">
        <v>49</v>
      </c>
      <c r="H28" s="44"/>
      <c r="I28" s="44" t="s">
        <v>39</v>
      </c>
      <c r="J28" s="44"/>
      <c r="K28" s="44"/>
      <c r="L28" s="48"/>
      <c r="M28" s="48"/>
      <c r="N28" s="48"/>
      <c r="O28" s="44" t="s">
        <v>40</v>
      </c>
      <c r="P28" s="44" t="s">
        <v>40</v>
      </c>
      <c r="Q28" s="44"/>
      <c r="R28" s="45"/>
      <c r="S28" s="44"/>
      <c r="T28" s="44"/>
      <c r="U28" s="44"/>
      <c r="V28" s="44"/>
      <c r="W28" s="48"/>
      <c r="X28" s="48" t="s">
        <v>68</v>
      </c>
      <c r="Z28" s="8"/>
      <c r="AA28" s="8"/>
    </row>
    <row r="29" spans="1:27" s="23" customFormat="1" hidden="1" x14ac:dyDescent="0.2">
      <c r="A29" s="44"/>
      <c r="B29" s="45"/>
      <c r="C29" s="45"/>
      <c r="D29" s="44" t="s">
        <v>35</v>
      </c>
      <c r="E29" s="45"/>
      <c r="F29" s="45"/>
      <c r="G29" s="44"/>
      <c r="H29" s="44"/>
      <c r="I29" s="44"/>
      <c r="J29" s="44"/>
      <c r="K29" s="44"/>
      <c r="L29" s="48"/>
      <c r="M29" s="48"/>
      <c r="N29" s="48"/>
      <c r="O29" s="44" t="s">
        <v>69</v>
      </c>
      <c r="P29" s="44" t="s">
        <v>69</v>
      </c>
      <c r="Q29" s="44"/>
      <c r="R29" s="45"/>
      <c r="S29" s="44"/>
      <c r="T29" s="44"/>
      <c r="U29" s="44"/>
      <c r="V29" s="44"/>
      <c r="W29" s="48"/>
      <c r="X29" s="48" t="s">
        <v>70</v>
      </c>
      <c r="Z29" s="8"/>
      <c r="AA29" s="8"/>
    </row>
    <row r="30" spans="1:27" s="23" customFormat="1" hidden="1" x14ac:dyDescent="0.2">
      <c r="A30" s="44"/>
      <c r="B30" s="45"/>
      <c r="C30" s="45"/>
      <c r="D30" s="44" t="s">
        <v>71</v>
      </c>
      <c r="E30" s="45"/>
      <c r="F30" s="45"/>
      <c r="G30" s="44"/>
      <c r="H30" s="44"/>
      <c r="I30" s="44"/>
      <c r="J30" s="44"/>
      <c r="K30" s="44"/>
      <c r="L30" s="48"/>
      <c r="M30" s="48"/>
      <c r="N30" s="48"/>
      <c r="O30" s="44"/>
      <c r="P30" s="44"/>
      <c r="Q30" s="44"/>
      <c r="R30" s="45"/>
      <c r="S30" s="44"/>
      <c r="T30" s="44"/>
      <c r="U30" s="44"/>
      <c r="V30" s="44"/>
      <c r="W30" s="48"/>
      <c r="X30" s="48"/>
      <c r="Z30" s="8"/>
      <c r="AA30" s="8"/>
    </row>
    <row r="31" spans="1:27" s="23" customFormat="1" hidden="1" x14ac:dyDescent="0.2">
      <c r="A31" s="44"/>
      <c r="B31" s="45"/>
      <c r="C31" s="45"/>
      <c r="D31" s="44" t="s">
        <v>72</v>
      </c>
      <c r="E31" s="45"/>
      <c r="F31" s="45"/>
      <c r="G31" s="44"/>
      <c r="H31" s="44"/>
      <c r="I31" s="44"/>
      <c r="J31" s="44"/>
      <c r="K31" s="44"/>
      <c r="L31" s="48"/>
      <c r="M31" s="48"/>
      <c r="N31" s="48"/>
      <c r="O31" s="44"/>
      <c r="P31" s="44"/>
      <c r="Q31" s="44"/>
      <c r="R31" s="45"/>
      <c r="S31" s="44"/>
      <c r="T31" s="44"/>
      <c r="U31" s="44"/>
      <c r="V31" s="44"/>
      <c r="W31" s="48"/>
      <c r="X31" s="48"/>
      <c r="Z31" s="8"/>
      <c r="AA31" s="8"/>
    </row>
    <row r="32" spans="1:27" s="23" customFormat="1" hidden="1" x14ac:dyDescent="0.2">
      <c r="A32" s="44"/>
      <c r="B32" s="45"/>
      <c r="C32" s="45"/>
      <c r="D32" s="44" t="s">
        <v>73</v>
      </c>
      <c r="E32" s="45"/>
      <c r="F32" s="45"/>
      <c r="G32" s="44"/>
      <c r="H32" s="44"/>
      <c r="I32" s="44"/>
      <c r="J32" s="44"/>
      <c r="K32" s="44"/>
      <c r="L32" s="48"/>
      <c r="M32" s="48"/>
      <c r="N32" s="48"/>
      <c r="O32" s="44"/>
      <c r="P32" s="44"/>
      <c r="Q32" s="44"/>
      <c r="R32" s="45"/>
      <c r="S32" s="44"/>
      <c r="T32" s="44"/>
      <c r="U32" s="44"/>
      <c r="V32" s="44"/>
      <c r="W32" s="48"/>
      <c r="X32" s="48"/>
      <c r="Z32" s="8"/>
      <c r="AA32" s="8"/>
    </row>
    <row r="33" spans="1:27" s="23" customFormat="1" hidden="1" x14ac:dyDescent="0.2">
      <c r="A33" s="44"/>
      <c r="B33" s="45"/>
      <c r="C33" s="45"/>
      <c r="D33" s="44" t="s">
        <v>74</v>
      </c>
      <c r="E33" s="45"/>
      <c r="F33" s="45"/>
      <c r="G33" s="44"/>
      <c r="H33" s="44"/>
      <c r="I33" s="44"/>
      <c r="J33" s="44"/>
      <c r="K33" s="44"/>
      <c r="L33" s="48"/>
      <c r="M33" s="48"/>
      <c r="N33" s="48"/>
      <c r="O33" s="44"/>
      <c r="P33" s="44"/>
      <c r="Q33" s="44"/>
      <c r="R33" s="45"/>
      <c r="S33" s="44"/>
      <c r="T33" s="44"/>
      <c r="U33" s="44"/>
      <c r="V33" s="44"/>
      <c r="W33" s="48"/>
      <c r="X33" s="48"/>
      <c r="Z33" s="8"/>
      <c r="AA33" s="8"/>
    </row>
    <row r="36" spans="1:27" s="23" customFormat="1" hidden="1" x14ac:dyDescent="0.2">
      <c r="A36" s="44"/>
      <c r="B36" s="45"/>
      <c r="C36" s="45"/>
      <c r="D36" s="44"/>
      <c r="E36" s="45">
        <v>3</v>
      </c>
      <c r="F36" s="45"/>
      <c r="G36" s="44"/>
      <c r="H36" s="44"/>
      <c r="I36" s="44"/>
      <c r="J36" s="44"/>
      <c r="K36" s="44"/>
      <c r="L36" s="48"/>
      <c r="M36" s="48"/>
      <c r="N36" s="48"/>
      <c r="O36" s="44"/>
      <c r="P36" s="44"/>
      <c r="Q36" s="44"/>
      <c r="R36" s="45"/>
      <c r="S36" s="44"/>
      <c r="T36" s="44"/>
      <c r="U36" s="44"/>
      <c r="V36" s="44"/>
      <c r="W36" s="48"/>
      <c r="X36" s="48"/>
      <c r="Z36" s="8"/>
      <c r="AA36" s="8"/>
    </row>
    <row r="37" spans="1:27" s="23" customFormat="1" hidden="1" x14ac:dyDescent="0.2">
      <c r="A37" s="44"/>
      <c r="B37" s="45"/>
      <c r="C37" s="45"/>
      <c r="D37" s="44"/>
      <c r="E37" s="45">
        <v>2</v>
      </c>
      <c r="F37" s="45"/>
      <c r="G37" s="44"/>
      <c r="H37" s="44"/>
      <c r="I37" s="44"/>
      <c r="J37" s="44"/>
      <c r="K37" s="44"/>
      <c r="L37" s="48"/>
      <c r="M37" s="48"/>
      <c r="N37" s="48"/>
      <c r="O37" s="44"/>
      <c r="P37" s="44"/>
      <c r="Q37" s="44"/>
      <c r="R37" s="45"/>
      <c r="S37" s="44"/>
      <c r="T37" s="44"/>
      <c r="U37" s="44"/>
      <c r="V37" s="44"/>
      <c r="W37" s="48"/>
      <c r="X37" s="48"/>
      <c r="Z37" s="8"/>
      <c r="AA37" s="8"/>
    </row>
    <row r="38" spans="1:27" s="23" customFormat="1" hidden="1" x14ac:dyDescent="0.2">
      <c r="A38" s="44"/>
      <c r="B38" s="45"/>
      <c r="C38" s="45"/>
      <c r="D38" s="44"/>
      <c r="E38" s="45">
        <v>1</v>
      </c>
      <c r="F38" s="45"/>
      <c r="G38" s="44"/>
      <c r="H38" s="44"/>
      <c r="I38" s="44"/>
      <c r="J38" s="44"/>
      <c r="K38" s="44"/>
      <c r="L38" s="48"/>
      <c r="M38" s="48"/>
      <c r="N38" s="48"/>
      <c r="O38" s="44"/>
      <c r="P38" s="44"/>
      <c r="Q38" s="44"/>
      <c r="R38" s="45"/>
      <c r="S38" s="44"/>
      <c r="T38" s="44"/>
      <c r="U38" s="44"/>
      <c r="V38" s="44"/>
      <c r="W38" s="48"/>
      <c r="X38" s="48"/>
      <c r="Z38" s="8"/>
      <c r="AA38" s="8"/>
    </row>
    <row r="39" spans="1:27" ht="12.75" customHeight="1" x14ac:dyDescent="0.2"/>
    <row r="40" spans="1:27" ht="12.75" customHeight="1" x14ac:dyDescent="0.2"/>
    <row r="41" spans="1:27" ht="12.75" customHeight="1" x14ac:dyDescent="0.2"/>
    <row r="42" spans="1:27" ht="12.75" customHeight="1" x14ac:dyDescent="0.2"/>
    <row r="43" spans="1:27" ht="12.75" customHeight="1" x14ac:dyDescent="0.2"/>
    <row r="44" spans="1:27" ht="12.75" customHeight="1" x14ac:dyDescent="0.2"/>
    <row r="45" spans="1:27" ht="12.75" customHeight="1" x14ac:dyDescent="0.2"/>
  </sheetData>
  <mergeCells count="38">
    <mergeCell ref="R6:R7"/>
    <mergeCell ref="S6:S7"/>
    <mergeCell ref="T6:T7"/>
    <mergeCell ref="U6:W6"/>
    <mergeCell ref="X6:X7"/>
    <mergeCell ref="V10:V11"/>
    <mergeCell ref="F6:F7"/>
    <mergeCell ref="G6:M6"/>
    <mergeCell ref="N6:N7"/>
    <mergeCell ref="O6:O7"/>
    <mergeCell ref="P6:P7"/>
    <mergeCell ref="Q6:Q7"/>
    <mergeCell ref="A5:B5"/>
    <mergeCell ref="C5:D5"/>
    <mergeCell ref="F5:M5"/>
    <mergeCell ref="N5:Q5"/>
    <mergeCell ref="T5:X5"/>
    <mergeCell ref="A6:A7"/>
    <mergeCell ref="B6:B7"/>
    <mergeCell ref="C6:C7"/>
    <mergeCell ref="D6:D7"/>
    <mergeCell ref="E6:E7"/>
    <mergeCell ref="P3:T3"/>
    <mergeCell ref="W3:AA3"/>
    <mergeCell ref="C4:G4"/>
    <mergeCell ref="I4:M4"/>
    <mergeCell ref="P4:T4"/>
    <mergeCell ref="W4:AA4"/>
    <mergeCell ref="A1:B4"/>
    <mergeCell ref="C1:G2"/>
    <mergeCell ref="I1:M1"/>
    <mergeCell ref="N1:O4"/>
    <mergeCell ref="P1:T2"/>
    <mergeCell ref="W1:AA1"/>
    <mergeCell ref="I2:M2"/>
    <mergeCell ref="W2:AA2"/>
    <mergeCell ref="C3:G3"/>
    <mergeCell ref="I3:M3"/>
  </mergeCells>
  <conditionalFormatting sqref="G8:H25">
    <cfRule type="containsText" dxfId="21" priority="22" operator="containsText" text="Alta">
      <formula>NOT(ISERROR(SEARCH("Alta",G8)))</formula>
    </cfRule>
  </conditionalFormatting>
  <conditionalFormatting sqref="G8:H24">
    <cfRule type="containsText" dxfId="20" priority="20" operator="containsText" text="Baja">
      <formula>NOT(ISERROR(SEARCH("Baja",G8)))</formula>
    </cfRule>
    <cfRule type="containsText" dxfId="19" priority="21" operator="containsText" text="Media">
      <formula>NOT(ISERROR(SEARCH("Media",G8)))</formula>
    </cfRule>
  </conditionalFormatting>
  <conditionalFormatting sqref="I8:M24 W8:W19">
    <cfRule type="containsText" dxfId="18" priority="17" operator="containsText" text="Bajo">
      <formula>NOT(ISERROR(SEARCH("Bajo",I8)))</formula>
    </cfRule>
    <cfRule type="containsText" dxfId="17" priority="18" operator="containsText" text="Medio">
      <formula>NOT(ISERROR(SEARCH("Medio",I8)))</formula>
    </cfRule>
    <cfRule type="containsText" dxfId="16" priority="19" operator="containsText" text="Alto">
      <formula>NOT(ISERROR(SEARCH("Alto",I8)))</formula>
    </cfRule>
  </conditionalFormatting>
  <conditionalFormatting sqref="I8:I24">
    <cfRule type="containsText" dxfId="15" priority="14" operator="containsText" text="Catastrófico">
      <formula>NOT(ISERROR(SEARCH("Catastrófico",I8)))</formula>
    </cfRule>
    <cfRule type="containsText" dxfId="14" priority="15" operator="containsText" text="Moderado">
      <formula>NOT(ISERROR(SEARCH("Moderado",I8)))</formula>
    </cfRule>
    <cfRule type="containsText" dxfId="13" priority="16" operator="containsText" text="Leve">
      <formula>NOT(ISERROR(SEARCH("Leve",I8)))</formula>
    </cfRule>
  </conditionalFormatting>
  <conditionalFormatting sqref="M8:M24">
    <cfRule type="containsText" dxfId="12" priority="7" operator="containsText" text="Moderado">
      <formula>NOT(ISERROR(SEARCH("Moderado",M8)))</formula>
    </cfRule>
    <cfRule type="containsText" dxfId="11" priority="8" operator="containsText" text="Importante">
      <formula>NOT(ISERROR(SEARCH("Importante",M8)))</formula>
    </cfRule>
    <cfRule type="containsText" dxfId="10" priority="9" operator="containsText" text="Inaceptable">
      <formula>NOT(ISERROR(SEARCH("Inaceptable",M8)))</formula>
    </cfRule>
    <cfRule type="containsText" dxfId="9" priority="10" operator="containsText" text="Importante">
      <formula>NOT(ISERROR(SEARCH("Importante",M8)))</formula>
    </cfRule>
    <cfRule type="containsText" dxfId="8" priority="11" operator="containsText" text="Moderada">
      <formula>NOT(ISERROR(SEARCH("Moderada",M8)))</formula>
    </cfRule>
    <cfRule type="containsText" dxfId="7" priority="12" operator="containsText" text="Tolerable">
      <formula>NOT(ISERROR(SEARCH("Tolerable",M8)))</formula>
    </cfRule>
    <cfRule type="containsText" dxfId="6" priority="13" operator="containsText" text="Aceptable">
      <formula>NOT(ISERROR(SEARCH("Aceptable",M8)))</formula>
    </cfRule>
  </conditionalFormatting>
  <conditionalFormatting sqref="W8:W23">
    <cfRule type="containsText" dxfId="5" priority="2" operator="containsText" text="Inaceptable">
      <formula>NOT(ISERROR(SEARCH("Inaceptable",W8)))</formula>
    </cfRule>
    <cfRule type="containsText" dxfId="4" priority="3" operator="containsText" text="Importante">
      <formula>NOT(ISERROR(SEARCH("Importante",W8)))</formula>
    </cfRule>
    <cfRule type="containsText" dxfId="3" priority="4" operator="containsText" text="Moderado">
      <formula>NOT(ISERROR(SEARCH("Moderado",W8)))</formula>
    </cfRule>
    <cfRule type="containsText" dxfId="2" priority="5" operator="containsText" text="Torerable">
      <formula>NOT(ISERROR(SEARCH("Torerable",W8)))</formula>
    </cfRule>
    <cfRule type="containsText" dxfId="1" priority="6" operator="containsText" text="Aceptable">
      <formula>NOT(ISERROR(SEARCH("Aceptable",W8)))</formula>
    </cfRule>
  </conditionalFormatting>
  <conditionalFormatting sqref="W8:W18">
    <cfRule type="containsText" dxfId="0" priority="1" operator="containsText" text="Tolerable">
      <formula>NOT(ISERROR(SEARCH("Tolerable",W8)))</formula>
    </cfRule>
  </conditionalFormatting>
  <dataValidations count="6">
    <dataValidation type="list" allowBlank="1" showInputMessage="1" showErrorMessage="1" sqref="P8:P26" xr:uid="{ED87C20C-0C02-4516-8085-7D88A2148581}">
      <formula1>$P$28:$P$29</formula1>
    </dataValidation>
    <dataValidation type="list" allowBlank="1" showInputMessage="1" showErrorMessage="1" sqref="O8:O24" xr:uid="{2A1B7C0E-BB50-4F86-AB71-3F7A1C772759}">
      <formula1>$O$28:$O$29</formula1>
    </dataValidation>
    <dataValidation type="list" allowBlank="1" showInputMessage="1" showErrorMessage="1" sqref="I8:I24" xr:uid="{C2198026-9AC4-4E42-8204-01EE759F0C7E}">
      <formula1>$I$26:$I$28</formula1>
    </dataValidation>
    <dataValidation type="list" allowBlank="1" showInputMessage="1" showErrorMessage="1" sqref="G8:G24" xr:uid="{ABF5FA4B-7E99-466F-8D52-E35AD27F8573}">
      <formula1>$G$26:$G$28</formula1>
    </dataValidation>
    <dataValidation type="list" allowBlank="1" showInputMessage="1" showErrorMessage="1" sqref="D8:D12" xr:uid="{787530DE-6E8E-4AED-B5FB-5CDE632677FE}">
      <formula1>$D$27:$D$33</formula1>
    </dataValidation>
    <dataValidation type="list" allowBlank="1" showInputMessage="1" showErrorMessage="1" sqref="X8:X12" xr:uid="{785BE2D8-D9FF-46C0-9ADD-AE320FFB2F37}">
      <formula1>$X$25:$X$29</formula1>
    </dataValidation>
  </dataValidations>
  <hyperlinks>
    <hyperlink ref="I7" location="'Estructura de Riesgos FP'!F3" display="Impacto" xr:uid="{9B87857F-D900-4BC6-8EDB-B892EAFB639F}"/>
    <hyperlink ref="G7" location="'Estructura de Riesgos FP'!E3" display="Probabilidad" xr:uid="{A26F8447-AFD3-4357-A2FB-ACBD4DCC2508}"/>
  </hyperlink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NEGRETE ROJAS</dc:creator>
  <cp:lastModifiedBy>ALEXANDRA NEGRETE ROJAS</cp:lastModifiedBy>
  <dcterms:created xsi:type="dcterms:W3CDTF">2022-09-02T13:52:52Z</dcterms:created>
  <dcterms:modified xsi:type="dcterms:W3CDTF">2022-09-02T13:55:41Z</dcterms:modified>
</cp:coreProperties>
</file>