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tadistica2\COMPARTIDO CALIDAD\CALIDAD\2023\MAPAS DE RIESGOS\"/>
    </mc:Choice>
  </mc:AlternateContent>
  <xr:revisionPtr revIDLastSave="0" documentId="13_ncr:1_{636B4EA0-702B-4523-9CB5-3533C03B9632}" xr6:coauthVersionLast="47" xr6:coauthVersionMax="47" xr10:uidLastSave="{00000000-0000-0000-0000-000000000000}"/>
  <bookViews>
    <workbookView xWindow="-120" yWindow="-120" windowWidth="20730" windowHeight="11160" xr2:uid="{A1C48A01-D8B6-4765-82C1-D2C8E43CA831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H32" i="1"/>
  <c r="K32" i="1" s="1"/>
  <c r="U32" i="1" s="1"/>
  <c r="J31" i="1"/>
  <c r="H31" i="1"/>
  <c r="K31" i="1" s="1"/>
  <c r="U31" i="1" s="1"/>
  <c r="J30" i="1"/>
  <c r="H30" i="1"/>
  <c r="K30" i="1" s="1"/>
  <c r="U30" i="1" s="1"/>
  <c r="J29" i="1"/>
  <c r="H29" i="1"/>
  <c r="K29" i="1" s="1"/>
  <c r="U29" i="1" s="1"/>
  <c r="J28" i="1"/>
  <c r="H28" i="1"/>
  <c r="K28" i="1" s="1"/>
  <c r="U28" i="1" s="1"/>
  <c r="J27" i="1"/>
  <c r="H27" i="1"/>
  <c r="K27" i="1" s="1"/>
  <c r="U27" i="1" s="1"/>
  <c r="J26" i="1"/>
  <c r="H26" i="1"/>
  <c r="K26" i="1" s="1"/>
  <c r="U26" i="1" s="1"/>
  <c r="J25" i="1"/>
  <c r="H25" i="1"/>
  <c r="K25" i="1" s="1"/>
  <c r="U25" i="1" s="1"/>
  <c r="J24" i="1"/>
  <c r="H24" i="1"/>
  <c r="K24" i="1" s="1"/>
  <c r="U24" i="1" s="1"/>
  <c r="J23" i="1"/>
  <c r="H23" i="1"/>
  <c r="K23" i="1" s="1"/>
  <c r="U23" i="1" s="1"/>
  <c r="J22" i="1"/>
  <c r="H22" i="1"/>
  <c r="K22" i="1" s="1"/>
  <c r="U22" i="1" s="1"/>
  <c r="J21" i="1"/>
  <c r="H21" i="1"/>
  <c r="K21" i="1" s="1"/>
  <c r="U21" i="1" s="1"/>
  <c r="J20" i="1"/>
  <c r="H20" i="1"/>
  <c r="K20" i="1" s="1"/>
  <c r="U20" i="1" s="1"/>
  <c r="J19" i="1"/>
  <c r="H19" i="1"/>
  <c r="K19" i="1" s="1"/>
  <c r="U19" i="1" s="1"/>
  <c r="J18" i="1"/>
  <c r="H18" i="1"/>
  <c r="K18" i="1" s="1"/>
  <c r="U18" i="1" s="1"/>
  <c r="J15" i="1"/>
  <c r="H15" i="1"/>
  <c r="K15" i="1" s="1"/>
  <c r="J13" i="1"/>
  <c r="H13" i="1"/>
  <c r="K13" i="1" s="1"/>
  <c r="J12" i="1"/>
  <c r="K12" i="1" s="1"/>
  <c r="H12" i="1"/>
  <c r="J10" i="1"/>
  <c r="H10" i="1"/>
  <c r="K10" i="1" s="1"/>
  <c r="H9" i="1"/>
  <c r="K8" i="1"/>
  <c r="L8" i="1" s="1"/>
  <c r="J8" i="1"/>
  <c r="H8" i="1"/>
  <c r="U12" i="1" l="1"/>
  <c r="V12" i="1" s="1"/>
  <c r="L12" i="1"/>
  <c r="U10" i="1"/>
  <c r="V10" i="1" s="1"/>
  <c r="L10" i="1"/>
  <c r="U14" i="1"/>
  <c r="U13" i="1"/>
  <c r="V13" i="1" s="1"/>
  <c r="L13" i="1"/>
  <c r="U17" i="1"/>
  <c r="L15" i="1"/>
  <c r="U15" i="1"/>
  <c r="U16" i="1"/>
  <c r="U8" i="1"/>
  <c r="V8" i="1" s="1"/>
  <c r="V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6" authorId="0" shapeId="0" xr:uid="{C46BA1D3-BB80-41A3-B61A-6C982AF18F6E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<sst xmlns="http://schemas.openxmlformats.org/spreadsheetml/2006/main" count="172" uniqueCount="105">
  <si>
    <t xml:space="preserve">Mapa de riesgo </t>
  </si>
  <si>
    <t>Código: C.6.FOR.OO3</t>
  </si>
  <si>
    <t xml:space="preserve">Hospital San Jerónimo de Montería </t>
  </si>
  <si>
    <t xml:space="preserve">Versión:01 </t>
  </si>
  <si>
    <t>Fecha: Diciembre de 2018</t>
  </si>
  <si>
    <t>Nombre del área / proceso</t>
  </si>
  <si>
    <t>Contabilidad</t>
  </si>
  <si>
    <t>Líder del área / proceso</t>
  </si>
  <si>
    <t>Profesional Contabilidad</t>
  </si>
  <si>
    <t>Aprobado por: Gestión de la calidad</t>
  </si>
  <si>
    <t xml:space="preserve">Nombre del  área </t>
  </si>
  <si>
    <t>IDENTIFICACIÓN DE LOS RIESGOS.</t>
  </si>
  <si>
    <t>VALORACIÓN DE LOS RIESGOS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</si>
  <si>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</si>
  <si>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</si>
  <si>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</si>
  <si>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</si>
  <si>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</si>
  <si>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</si>
  <si>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Riesgo absoluto</t>
  </si>
  <si>
    <t>Existe control?</t>
  </si>
  <si>
    <t>Control documentado</t>
  </si>
  <si>
    <t>Valoración control</t>
  </si>
  <si>
    <t>Descripción del control</t>
  </si>
  <si>
    <t>Frecuencia del control</t>
  </si>
  <si>
    <t xml:space="preserve">Responsable </t>
  </si>
  <si>
    <t>Riesgo Residual</t>
  </si>
  <si>
    <t>Tratamiento</t>
  </si>
  <si>
    <t>Prob/ Frec</t>
  </si>
  <si>
    <t>Valor</t>
  </si>
  <si>
    <t>Impact/ Gravedad</t>
  </si>
  <si>
    <t>Valor Nivel</t>
  </si>
  <si>
    <t>Promedio</t>
  </si>
  <si>
    <t xml:space="preserve">Nivel </t>
  </si>
  <si>
    <t>C2R  001</t>
  </si>
  <si>
    <t xml:space="preserve">Deficiencia en los registros. </t>
  </si>
  <si>
    <t xml:space="preserve">Se presentan irregularidades en la recepción de cuentas con soportes incompletos, error en la liquidación de los diferentes descuentos en las cuentas por pagar y en las cuentas por pagar y en la definición del servicio prestado. </t>
  </si>
  <si>
    <t>Riesgo operativo</t>
  </si>
  <si>
    <t xml:space="preserve">Recepción de cuentas con soportes incompletos . </t>
  </si>
  <si>
    <t>Información contable no cumpla con los principios de contabilidad publica, toma de decisiones erradas por mal calculo, estados financieros no sean consistentes y no reflejen la realidad económica.</t>
  </si>
  <si>
    <t>Media</t>
  </si>
  <si>
    <t>Catastrófico</t>
  </si>
  <si>
    <t>Importante</t>
  </si>
  <si>
    <t>SI</t>
  </si>
  <si>
    <t>NO</t>
  </si>
  <si>
    <t>Exigencia administrativa y autocontrol de cada area responsable de los soportes de cuentas.</t>
  </si>
  <si>
    <t>Permanente.</t>
  </si>
  <si>
    <t>Sección de contabilidad y costos/ Subgerencia administrativa</t>
  </si>
  <si>
    <t>Moderado</t>
  </si>
  <si>
    <t>Evitar el riesgo</t>
  </si>
  <si>
    <t xml:space="preserve">Capacitación permanente a funcionarios del area. </t>
  </si>
  <si>
    <t>C2R 002</t>
  </si>
  <si>
    <t>Presentación de informes sin consolidar toda la información.</t>
  </si>
  <si>
    <t>Falta de oportunidad en el envío de los informes mensuales por parte de las diferentes secciones  responsables del proceso y la incorrecta aplicación de descuentos conlleva a errores de carácter contable.</t>
  </si>
  <si>
    <t>Riesgo de cumplimiento</t>
  </si>
  <si>
    <t xml:space="preserve">Falta o incorrecta información suministrada por parte de las unidades responsables del proceso . </t>
  </si>
  <si>
    <t>Perdida total o parcial de la información en caso de eventos catastróficos o robo</t>
  </si>
  <si>
    <t xml:space="preserve">Requerimientos mediante oficio del grupo de contabilidad y division financiera </t>
  </si>
  <si>
    <t>Mensual</t>
  </si>
  <si>
    <t>Contabilidad y costos/ Recursos humanos/ Subgerencia administrativa.</t>
  </si>
  <si>
    <t>Aceptable</t>
  </si>
  <si>
    <t>Reducir el riesgo</t>
  </si>
  <si>
    <t xml:space="preserve">Asistencia tecnica permanente que permita la adecuada implementación del sfotware </t>
  </si>
  <si>
    <t>C2R 003</t>
  </si>
  <si>
    <t>Inseguridad de los archivos contables.</t>
  </si>
  <si>
    <t xml:space="preserve">Guardar en un mismo lugar los archivos y copias de seguridad de la información contable </t>
  </si>
  <si>
    <t>Riesgo estratégico</t>
  </si>
  <si>
    <t>Se guarda en un mismo lugar los archivos y copias de seguridad de la información contable. .</t>
  </si>
  <si>
    <t>Perdida total o parcial de la información en caso de eventos catastróficos o robo.</t>
  </si>
  <si>
    <t>Baja</t>
  </si>
  <si>
    <t>Tolerable</t>
  </si>
  <si>
    <t xml:space="preserve">Contar con seguridad para el sitio donde se encuentren los documentos. </t>
  </si>
  <si>
    <t>Inmediatamente.</t>
  </si>
  <si>
    <t>Subgerencia administrativa</t>
  </si>
  <si>
    <t>Asumir el riesgo</t>
  </si>
  <si>
    <t>C2R 004</t>
  </si>
  <si>
    <t>Presentación extemporánea de informes.</t>
  </si>
  <si>
    <t xml:space="preserve">Demora en la elaboración y/o presentación inoportuna de los informes a los entes de control requeridos </t>
  </si>
  <si>
    <t xml:space="preserve">Inoportunidad en la presentación de informes contables.. </t>
  </si>
  <si>
    <t>Establecimiento de sanciones disciplinarias y/o pecuniarias por parte de los entes de control, apertura de procesos disciplinarios a los responsables.</t>
  </si>
  <si>
    <t xml:space="preserve">Notificar a las diferentes dependencias sobre la entrega de información opotuna </t>
  </si>
  <si>
    <t xml:space="preserve">De acuerdo a la presentacion de los organos de control. </t>
  </si>
  <si>
    <t xml:space="preserve">Gerencia/ Recursos economicos/ Control interno/ Subgerencia administrativa/ Oficina de sistemas. </t>
  </si>
  <si>
    <t xml:space="preserve">Se cuenta con acceso al internet que permite la  obtención de información actualizada.  </t>
  </si>
  <si>
    <t>C2R 005</t>
  </si>
  <si>
    <t>Inconsistencias en la contabilidad.</t>
  </si>
  <si>
    <t xml:space="preserve">Inconsistencias en la consolidación de estados financieros para la toma de decisiones. </t>
  </si>
  <si>
    <t xml:space="preserve">Debilidades en el proceso, error en digitación, descuadre en el manejo de efectivo. </t>
  </si>
  <si>
    <t>Generación de informes financieros que no reflejan la realidad económica de la entidad, sanciones por parte  de los entes de inspección vigilancia y control, perdida de credibilidad e imagen corporativa.</t>
  </si>
  <si>
    <t>Verficación de los registros contables realizados por las areas que alimentan la información contable de la entidad.</t>
  </si>
  <si>
    <t>Contabilidad y costos.</t>
  </si>
  <si>
    <t>Conciliación de saldos con las areas responsables. (Cartera, Tesoreria, Costos, Almacen, Farmacia, Mantenimiento, Talento Humano.)</t>
  </si>
  <si>
    <t>Analisis de la información consolidada para verificacion de la información y elaboracion de notas a los estados financieros.</t>
  </si>
  <si>
    <t>Probabilidad</t>
  </si>
  <si>
    <t>Impacto</t>
  </si>
  <si>
    <t>Alta</t>
  </si>
  <si>
    <t>Leve</t>
  </si>
  <si>
    <t>Compartir el riesgo</t>
  </si>
  <si>
    <t>Riesgo de imagen</t>
  </si>
  <si>
    <t>Transferir el riesgo</t>
  </si>
  <si>
    <t>Riesgo de tecnología</t>
  </si>
  <si>
    <t>Riesgo de corrupción</t>
  </si>
  <si>
    <t>Riesgo financiero</t>
  </si>
  <si>
    <t>Vigencia 2023</t>
  </si>
  <si>
    <t>Alexis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</si>
</sst>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 Light"/>
      <family val="2"/>
    </font>
    <font>
      <sz val="12"/>
      <color theme="1"/>
      <name val="Calibri Light"/>
      <family val="2"/>
    </font>
    <font>
      <sz val="7"/>
      <color theme="1"/>
      <name val="Calibri Light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9" fontId="2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8" borderId="0" xfId="0" applyFont="1" applyFill="1"/>
    <xf numFmtId="0" fontId="2" fillId="9" borderId="0" xfId="0" applyFont="1" applyFill="1"/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25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431006</xdr:colOff>
      <xdr:row>0</xdr:row>
      <xdr:rowOff>138112</xdr:rowOff>
    </xdr:from>
    <xdr:to>
      <xdr:col>0</xdr:col>
      <xdr:colOff>431006</xdr:colOff>
      <xdr:row>2</xdr:row>
      <xdr:rowOff>46083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2CEDF45-7E99-48C9-A18E-664715A6D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431006" y="138112"/>
          <a:ext cx="0" cy="288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276225</xdr:colOff>
      <xdr:row>0</xdr:row>
      <xdr:rowOff>19050</xdr:rowOff>
    </xdr:from>
    <xdr:to>
      <xdr:col>14</xdr:col>
      <xdr:colOff>276225</xdr:colOff>
      <xdr:row>2</xdr:row>
      <xdr:rowOff>72278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ADD286EA-BA8A-4075-9213-2916ECDAE8F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4792325" y="19050"/>
          <a:ext cx="0" cy="434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892175</xdr:colOff>
      <xdr:row>0</xdr:row>
      <xdr:rowOff>136526</xdr:rowOff>
    </xdr:from>
    <xdr:to>
      <xdr:col>13</xdr:col>
      <xdr:colOff>892175</xdr:colOff>
      <xdr:row>5</xdr:row>
      <xdr:rowOff>3176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1B9D8A-0B97-48CF-86F1-FB3621B211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5775" y="136526"/>
          <a:ext cx="19335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85726</xdr:rowOff>
    </xdr:from>
    <xdr:to>
      <xdr:col>0</xdr:col>
      <xdr:colOff>95250</xdr:colOff>
      <xdr:row>4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F91E78-5039-4EE9-B149-60E0AF59541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6"/>
          <a:ext cx="19335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171450</xdr:rowOff>
    </xdr:from>
    <xdr:to>
      <xdr:col>1</xdr:col>
      <xdr:colOff>876300</xdr:colOff>
      <xdr:row>2</xdr:row>
      <xdr:rowOff>316706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C552AD-A20E-411F-BE1B-86E415198CC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933575" cy="821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828675</xdr:colOff>
      <xdr:row>0</xdr:row>
      <xdr:rowOff>104775</xdr:rowOff>
    </xdr:from>
    <xdr:to>
      <xdr:col>16</xdr:col>
      <xdr:colOff>76200</xdr:colOff>
      <xdr:row>2</xdr:row>
      <xdr:rowOff>250031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CF74D60-D499-4A02-B550-BF933DDBCA9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104775"/>
          <a:ext cx="1933575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ranegrete/Desktop/PLANEACIO&#769;N%20HOSPITAL%20SAN%20JERO&#769;NIMO/MAPAS%20DE%20RIESGOS%202020/ADMINISTRATIVOS/Plantilla%20matriz%20de%20riesgo%20HSJ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11;N/MAPA%20DE%20RIESGOS%202020/ADMINISTRATIVOS/Mapa%20de%20riesgo%20contabilidad%20%20HSJ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C X PAGAR"/>
      <sheetName val="SIAU"/>
      <sheetName val="FACTURACIÓN"/>
      <sheetName val="CONTABILIDAD"/>
      <sheetName val="CI DISCIPLINARIO"/>
      <sheetName val="ESTADÍSTICA"/>
      <sheetName val="CALIDAD"/>
      <sheetName val="TALENTO H"/>
      <sheetName val="TESORERÍA"/>
      <sheetName val="SUMINISTROS"/>
      <sheetName val="PRESUPUESTOS"/>
      <sheetName val="SUBD ADMINISTRATIVA"/>
      <sheetName val="ACTIVOS FIJOS"/>
      <sheetName val="CARTERA"/>
      <sheetName val="JURIDICA"/>
      <sheetName val="AMBIENTAL"/>
    </sheetNames>
    <sheetDataSet>
      <sheetData sheetId="0" refreshError="1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triz"/>
    </sheetNames>
    <sheetDataSet>
      <sheetData sheetId="0" refreshError="1"/>
      <sheetData sheetId="1" refreshError="1">
        <row r="8">
          <cell r="I8" t="str">
            <v>Catastrófico</v>
          </cell>
        </row>
        <row r="10">
          <cell r="I10" t="str">
            <v>Moderado</v>
          </cell>
        </row>
        <row r="12">
          <cell r="I12" t="str">
            <v>Moderado</v>
          </cell>
        </row>
        <row r="13">
          <cell r="I13" t="str">
            <v>Catastrófico</v>
          </cell>
        </row>
        <row r="15">
          <cell r="I15" t="str">
            <v>Catastrófico</v>
          </cell>
        </row>
        <row r="18">
          <cell r="I18"/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7C7D-0651-4CB1-873F-737BC29CEAB9}">
  <dimension ref="A1:AA46"/>
  <sheetViews>
    <sheetView tabSelected="1" workbookViewId="0">
      <selection activeCell="F8" sqref="F8:F9"/>
    </sheetView>
  </sheetViews>
  <sheetFormatPr baseColWidth="10" defaultColWidth="0" defaultRowHeight="15.75" customHeight="1" zeroHeight="1" x14ac:dyDescent="0.25"/>
  <cols>
    <col min="1" max="2" width="16.42578125" style="5" customWidth="1"/>
    <col min="3" max="3" width="40.28515625" style="5" customWidth="1"/>
    <col min="4" max="4" width="20.42578125" style="5" customWidth="1"/>
    <col min="5" max="5" width="26.28515625" style="5" customWidth="1"/>
    <col min="6" max="6" width="35.7109375" style="5" customWidth="1"/>
    <col min="7" max="7" width="11.140625" style="5" customWidth="1"/>
    <col min="8" max="8" width="11.85546875" style="5" hidden="1"/>
    <col min="9" max="9" width="23.5703125" style="5" customWidth="1"/>
    <col min="10" max="10" width="7.140625" style="5" hidden="1"/>
    <col min="11" max="11" width="10.28515625" style="5" hidden="1"/>
    <col min="12" max="12" width="16.7109375" style="5" hidden="1"/>
    <col min="13" max="13" width="13.140625" style="5" customWidth="1"/>
    <col min="14" max="14" width="14.28515625" style="31" customWidth="1"/>
    <col min="15" max="15" width="11.28515625" style="5" customWidth="1"/>
    <col min="16" max="16" width="14.7109375" style="5" customWidth="1"/>
    <col min="17" max="17" width="14.85546875" style="32" customWidth="1"/>
    <col min="18" max="18" width="40.42578125" style="5" customWidth="1"/>
    <col min="19" max="19" width="25.85546875" style="5" customWidth="1"/>
    <col min="20" max="20" width="22.28515625" style="5" customWidth="1"/>
    <col min="21" max="21" width="16" style="32" hidden="1"/>
    <col min="22" max="22" width="11.42578125" style="32" hidden="1"/>
    <col min="23" max="23" width="14.42578125" style="33" customWidth="1"/>
    <col min="24" max="24" width="15.28515625" style="5" customWidth="1"/>
    <col min="25" max="25" width="11.42578125" style="13" customWidth="1"/>
    <col min="26" max="26" width="0" style="5" hidden="1" customWidth="1"/>
    <col min="27" max="16384" width="11.42578125" style="5" hidden="1"/>
  </cols>
  <sheetData>
    <row r="1" spans="1:27" ht="30" customHeight="1" x14ac:dyDescent="0.25">
      <c r="A1" s="67"/>
      <c r="B1" s="67"/>
      <c r="C1" s="59" t="s">
        <v>0</v>
      </c>
      <c r="D1" s="60"/>
      <c r="E1" s="60"/>
      <c r="F1" s="60"/>
      <c r="G1" s="61"/>
      <c r="H1" s="2"/>
      <c r="I1" s="62" t="s">
        <v>1</v>
      </c>
      <c r="J1" s="62"/>
      <c r="K1" s="62"/>
      <c r="L1" s="62"/>
      <c r="M1" s="62"/>
      <c r="N1" s="50"/>
      <c r="O1" s="50"/>
      <c r="P1" s="50"/>
      <c r="Q1" s="50"/>
      <c r="R1" s="50" t="s">
        <v>0</v>
      </c>
      <c r="S1" s="50"/>
      <c r="T1" s="50"/>
      <c r="U1" s="2"/>
      <c r="V1" s="2"/>
      <c r="W1" s="63" t="s">
        <v>1</v>
      </c>
      <c r="X1" s="63"/>
      <c r="Y1" s="3"/>
      <c r="Z1" s="3"/>
      <c r="AA1" s="4"/>
    </row>
    <row r="2" spans="1:27" ht="23.25" customHeight="1" x14ac:dyDescent="0.25">
      <c r="A2" s="67"/>
      <c r="B2" s="67"/>
      <c r="C2" s="59" t="s">
        <v>2</v>
      </c>
      <c r="D2" s="60"/>
      <c r="E2" s="60"/>
      <c r="F2" s="60"/>
      <c r="G2" s="61"/>
      <c r="H2" s="2"/>
      <c r="I2" s="62" t="s">
        <v>3</v>
      </c>
      <c r="J2" s="62"/>
      <c r="K2" s="62"/>
      <c r="L2" s="62"/>
      <c r="M2" s="62"/>
      <c r="N2" s="50"/>
      <c r="O2" s="50"/>
      <c r="P2" s="50"/>
      <c r="Q2" s="50"/>
      <c r="R2" s="50" t="s">
        <v>2</v>
      </c>
      <c r="S2" s="50"/>
      <c r="T2" s="50"/>
      <c r="U2" s="2"/>
      <c r="V2" s="2"/>
      <c r="W2" s="63" t="s">
        <v>3</v>
      </c>
      <c r="X2" s="63"/>
      <c r="Y2" s="3"/>
      <c r="Z2" s="3"/>
      <c r="AA2" s="4"/>
    </row>
    <row r="3" spans="1:27" ht="27" customHeight="1" x14ac:dyDescent="0.25">
      <c r="A3" s="67"/>
      <c r="B3" s="67"/>
      <c r="C3" s="59" t="s">
        <v>103</v>
      </c>
      <c r="D3" s="60"/>
      <c r="E3" s="60"/>
      <c r="F3" s="60"/>
      <c r="G3" s="61"/>
      <c r="H3" s="2"/>
      <c r="I3" s="62" t="s">
        <v>4</v>
      </c>
      <c r="J3" s="62"/>
      <c r="K3" s="62"/>
      <c r="L3" s="62"/>
      <c r="M3" s="62"/>
      <c r="N3" s="50"/>
      <c r="O3" s="50"/>
      <c r="P3" s="50"/>
      <c r="Q3" s="50"/>
      <c r="R3" s="50" t="s">
        <v>103</v>
      </c>
      <c r="S3" s="50"/>
      <c r="T3" s="50"/>
      <c r="U3" s="2"/>
      <c r="V3" s="2"/>
      <c r="W3" s="63" t="s">
        <v>4</v>
      </c>
      <c r="X3" s="63"/>
      <c r="Y3" s="3"/>
      <c r="Z3" s="3"/>
      <c r="AA3" s="4"/>
    </row>
    <row r="4" spans="1:27" ht="31.5" x14ac:dyDescent="0.25">
      <c r="A4" s="44" t="s">
        <v>5</v>
      </c>
      <c r="B4" s="44"/>
      <c r="C4" s="43" t="s">
        <v>6</v>
      </c>
      <c r="D4" s="43"/>
      <c r="E4" s="6" t="s">
        <v>7</v>
      </c>
      <c r="F4" s="64" t="s">
        <v>104</v>
      </c>
      <c r="G4" s="65"/>
      <c r="H4" s="8"/>
      <c r="I4" s="66" t="s">
        <v>9</v>
      </c>
      <c r="J4" s="66"/>
      <c r="K4" s="66"/>
      <c r="L4" s="66"/>
      <c r="M4" s="66"/>
      <c r="N4" s="44" t="s">
        <v>10</v>
      </c>
      <c r="O4" s="44"/>
      <c r="P4" s="44"/>
      <c r="Q4" s="44"/>
      <c r="R4" s="8" t="s">
        <v>6</v>
      </c>
      <c r="S4" s="9" t="s">
        <v>7</v>
      </c>
      <c r="T4" s="10" t="s">
        <v>8</v>
      </c>
      <c r="U4" s="9"/>
      <c r="V4" s="9"/>
      <c r="W4" s="63" t="s">
        <v>9</v>
      </c>
      <c r="X4" s="63"/>
      <c r="Y4" s="11"/>
      <c r="Z4" s="11"/>
      <c r="AA4" s="12"/>
    </row>
    <row r="5" spans="1:27" x14ac:dyDescent="0.25">
      <c r="A5" s="55" t="s">
        <v>11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5" t="s">
        <v>12</v>
      </c>
      <c r="O5" s="56"/>
      <c r="P5" s="56"/>
      <c r="Q5" s="56"/>
      <c r="R5" s="56"/>
      <c r="S5" s="56"/>
      <c r="T5" s="56"/>
      <c r="U5" s="56"/>
      <c r="V5" s="56"/>
      <c r="W5" s="56"/>
      <c r="X5" s="57"/>
    </row>
    <row r="6" spans="1:27" ht="32.25" customHeight="1" x14ac:dyDescent="0.25">
      <c r="A6" s="58" t="s">
        <v>13</v>
      </c>
      <c r="B6" s="52" t="s">
        <v>14</v>
      </c>
      <c r="C6" s="52" t="s">
        <v>15</v>
      </c>
      <c r="D6" s="52" t="s">
        <v>16</v>
      </c>
      <c r="E6" s="52" t="s">
        <v>17</v>
      </c>
      <c r="F6" s="52" t="s">
        <v>18</v>
      </c>
      <c r="G6" s="51" t="s">
        <v>19</v>
      </c>
      <c r="H6" s="51"/>
      <c r="I6" s="51"/>
      <c r="J6" s="51"/>
      <c r="K6" s="51"/>
      <c r="L6" s="51"/>
      <c r="M6" s="51"/>
      <c r="N6" s="58" t="s">
        <v>13</v>
      </c>
      <c r="O6" s="53" t="s">
        <v>20</v>
      </c>
      <c r="P6" s="53" t="s">
        <v>21</v>
      </c>
      <c r="Q6" s="54" t="s">
        <v>22</v>
      </c>
      <c r="R6" s="52" t="s">
        <v>23</v>
      </c>
      <c r="S6" s="52" t="s">
        <v>24</v>
      </c>
      <c r="T6" s="52" t="s">
        <v>25</v>
      </c>
      <c r="U6" s="51" t="s">
        <v>26</v>
      </c>
      <c r="V6" s="51"/>
      <c r="W6" s="51"/>
      <c r="X6" s="52" t="s">
        <v>27</v>
      </c>
      <c r="Z6" s="13"/>
    </row>
    <row r="7" spans="1:27" ht="15" customHeight="1" x14ac:dyDescent="0.25">
      <c r="A7" s="58"/>
      <c r="B7" s="52"/>
      <c r="C7" s="52"/>
      <c r="D7" s="52"/>
      <c r="E7" s="52"/>
      <c r="F7" s="52"/>
      <c r="G7" s="14" t="s">
        <v>28</v>
      </c>
      <c r="H7" s="15" t="s">
        <v>29</v>
      </c>
      <c r="I7" s="14" t="s">
        <v>30</v>
      </c>
      <c r="J7" s="15" t="s">
        <v>29</v>
      </c>
      <c r="K7" s="16" t="s">
        <v>31</v>
      </c>
      <c r="L7" s="16" t="s">
        <v>32</v>
      </c>
      <c r="M7" s="14" t="s">
        <v>33</v>
      </c>
      <c r="N7" s="58"/>
      <c r="O7" s="53"/>
      <c r="P7" s="53"/>
      <c r="Q7" s="54"/>
      <c r="R7" s="52"/>
      <c r="S7" s="52"/>
      <c r="T7" s="52"/>
      <c r="U7" s="14"/>
      <c r="V7" s="14"/>
      <c r="W7" s="14" t="s">
        <v>33</v>
      </c>
      <c r="X7" s="52"/>
    </row>
    <row r="8" spans="1:27" ht="93" customHeight="1" x14ac:dyDescent="0.25">
      <c r="A8" s="47" t="s">
        <v>34</v>
      </c>
      <c r="B8" s="45" t="s">
        <v>35</v>
      </c>
      <c r="C8" s="46" t="s">
        <v>36</v>
      </c>
      <c r="D8" s="43" t="s">
        <v>37</v>
      </c>
      <c r="E8" s="46" t="s">
        <v>38</v>
      </c>
      <c r="F8" s="46" t="s">
        <v>39</v>
      </c>
      <c r="G8" s="43" t="s">
        <v>40</v>
      </c>
      <c r="H8" s="6">
        <f>+VLOOKUP(G8,'[1]Tabla de valoración'!A4:B7,2,0)</f>
        <v>2</v>
      </c>
      <c r="I8" s="43" t="s">
        <v>41</v>
      </c>
      <c r="J8" s="44">
        <f>+VLOOKUP([2]Matriz!I8,'[1]Tabla de valoración'!$A$12:$B$15,2,0)</f>
        <v>20</v>
      </c>
      <c r="K8" s="44">
        <f>H8*J8</f>
        <v>40</v>
      </c>
      <c r="L8" s="44">
        <f>+AVERAGE(K8)</f>
        <v>40</v>
      </c>
      <c r="M8" s="37" t="s">
        <v>42</v>
      </c>
      <c r="N8" s="47" t="s">
        <v>34</v>
      </c>
      <c r="O8" s="7" t="s">
        <v>43</v>
      </c>
      <c r="P8" s="7" t="s">
        <v>44</v>
      </c>
      <c r="Q8" s="19">
        <v>0.5</v>
      </c>
      <c r="R8" s="18" t="s">
        <v>45</v>
      </c>
      <c r="S8" s="37" t="s">
        <v>46</v>
      </c>
      <c r="T8" s="34" t="s">
        <v>47</v>
      </c>
      <c r="U8" s="37">
        <f>+K8-(K8*Q8)</f>
        <v>20</v>
      </c>
      <c r="V8" s="37">
        <f>+AVERAGE(U8)</f>
        <v>20</v>
      </c>
      <c r="W8" s="37" t="s">
        <v>48</v>
      </c>
      <c r="X8" s="34" t="s">
        <v>49</v>
      </c>
    </row>
    <row r="9" spans="1:27" ht="71.25" customHeight="1" x14ac:dyDescent="0.25">
      <c r="A9" s="47"/>
      <c r="B9" s="45"/>
      <c r="C9" s="46"/>
      <c r="D9" s="43"/>
      <c r="E9" s="46"/>
      <c r="F9" s="46"/>
      <c r="G9" s="43"/>
      <c r="H9" s="6" t="e">
        <f>+VLOOKUP(G9,'[1]Tabla de valoración'!$A$4:$B$7,2,0)</f>
        <v>#N/A</v>
      </c>
      <c r="I9" s="43"/>
      <c r="J9" s="44"/>
      <c r="K9" s="44"/>
      <c r="L9" s="44"/>
      <c r="M9" s="39"/>
      <c r="N9" s="47"/>
      <c r="O9" s="7" t="s">
        <v>43</v>
      </c>
      <c r="P9" s="7" t="s">
        <v>43</v>
      </c>
      <c r="Q9" s="19">
        <v>0.75</v>
      </c>
      <c r="R9" s="18" t="s">
        <v>50</v>
      </c>
      <c r="S9" s="39"/>
      <c r="T9" s="36"/>
      <c r="U9" s="39"/>
      <c r="V9" s="39"/>
      <c r="W9" s="39"/>
      <c r="X9" s="36"/>
    </row>
    <row r="10" spans="1:27" ht="87" customHeight="1" x14ac:dyDescent="0.25">
      <c r="A10" s="47" t="s">
        <v>51</v>
      </c>
      <c r="B10" s="49" t="s">
        <v>52</v>
      </c>
      <c r="C10" s="46" t="s">
        <v>53</v>
      </c>
      <c r="D10" s="49" t="s">
        <v>54</v>
      </c>
      <c r="E10" s="46" t="s">
        <v>55</v>
      </c>
      <c r="F10" s="46" t="s">
        <v>56</v>
      </c>
      <c r="G10" s="43" t="s">
        <v>40</v>
      </c>
      <c r="H10" s="44">
        <f>+VLOOKUP(G10,'[1]Tabla de valoración'!$A$4:$B$7,2,0)</f>
        <v>2</v>
      </c>
      <c r="I10" s="43" t="s">
        <v>48</v>
      </c>
      <c r="J10" s="44">
        <f>+VLOOKUP([2]Matriz!I10,'[1]Tabla de valoración'!$A$12:$B$15,2,0)</f>
        <v>10</v>
      </c>
      <c r="K10" s="44">
        <f>+H10*J10</f>
        <v>20</v>
      </c>
      <c r="L10" s="44">
        <f>+AVERAGE(K10)</f>
        <v>20</v>
      </c>
      <c r="M10" s="37" t="s">
        <v>48</v>
      </c>
      <c r="N10" s="47" t="s">
        <v>51</v>
      </c>
      <c r="O10" s="7" t="s">
        <v>43</v>
      </c>
      <c r="P10" s="7" t="s">
        <v>43</v>
      </c>
      <c r="Q10" s="19">
        <v>0.75</v>
      </c>
      <c r="R10" s="20" t="s">
        <v>57</v>
      </c>
      <c r="S10" s="43" t="s">
        <v>58</v>
      </c>
      <c r="T10" s="34" t="s">
        <v>59</v>
      </c>
      <c r="U10" s="37">
        <f t="shared" ref="U10:U12" si="0">+K10-(K10*Q10)</f>
        <v>5</v>
      </c>
      <c r="V10" s="37">
        <f>+AVERAGE(U10)</f>
        <v>5</v>
      </c>
      <c r="W10" s="37" t="s">
        <v>60</v>
      </c>
      <c r="X10" s="34" t="s">
        <v>61</v>
      </c>
    </row>
    <row r="11" spans="1:27" ht="60.75" customHeight="1" x14ac:dyDescent="0.25">
      <c r="A11" s="47"/>
      <c r="B11" s="50"/>
      <c r="C11" s="46"/>
      <c r="D11" s="49"/>
      <c r="E11" s="46"/>
      <c r="F11" s="46"/>
      <c r="G11" s="43"/>
      <c r="H11" s="44"/>
      <c r="I11" s="43"/>
      <c r="J11" s="44"/>
      <c r="K11" s="44"/>
      <c r="L11" s="44"/>
      <c r="M11" s="39"/>
      <c r="N11" s="47"/>
      <c r="O11" s="7" t="s">
        <v>43</v>
      </c>
      <c r="P11" s="7" t="s">
        <v>44</v>
      </c>
      <c r="Q11" s="19">
        <v>0.5</v>
      </c>
      <c r="R11" s="20" t="s">
        <v>62</v>
      </c>
      <c r="S11" s="43"/>
      <c r="T11" s="36"/>
      <c r="U11" s="39"/>
      <c r="V11" s="39"/>
      <c r="W11" s="39"/>
      <c r="X11" s="36"/>
    </row>
    <row r="12" spans="1:27" ht="111.75" customHeight="1" x14ac:dyDescent="0.25">
      <c r="A12" s="17" t="s">
        <v>63</v>
      </c>
      <c r="B12" s="10" t="s">
        <v>64</v>
      </c>
      <c r="C12" s="18" t="s">
        <v>65</v>
      </c>
      <c r="D12" s="10" t="s">
        <v>66</v>
      </c>
      <c r="E12" s="18" t="s">
        <v>67</v>
      </c>
      <c r="F12" s="18" t="s">
        <v>68</v>
      </c>
      <c r="G12" s="7" t="s">
        <v>69</v>
      </c>
      <c r="H12" s="6">
        <f>IFERROR(VLOOKUP(G12,'[1]Tabla de valoración'!$A$4:$B$7,2,0),"")</f>
        <v>1</v>
      </c>
      <c r="I12" s="7" t="s">
        <v>48</v>
      </c>
      <c r="J12" s="6">
        <f>+VLOOKUP([2]Matriz!I12,'[1]Tabla de valoración'!$A$12:$B$15,2,0)</f>
        <v>10</v>
      </c>
      <c r="K12" s="6">
        <f>+H12*J12</f>
        <v>10</v>
      </c>
      <c r="L12" s="6">
        <f>+AVERAGE(K12)</f>
        <v>10</v>
      </c>
      <c r="M12" s="7" t="s">
        <v>70</v>
      </c>
      <c r="N12" s="17" t="s">
        <v>63</v>
      </c>
      <c r="O12" s="7" t="s">
        <v>44</v>
      </c>
      <c r="P12" s="7" t="s">
        <v>44</v>
      </c>
      <c r="Q12" s="19">
        <v>0</v>
      </c>
      <c r="R12" s="21" t="s">
        <v>71</v>
      </c>
      <c r="S12" s="10" t="s">
        <v>72</v>
      </c>
      <c r="T12" s="10" t="s">
        <v>73</v>
      </c>
      <c r="U12" s="7">
        <f t="shared" si="0"/>
        <v>10</v>
      </c>
      <c r="V12" s="7">
        <f>+AVERAGE(U12)</f>
        <v>10</v>
      </c>
      <c r="W12" s="7" t="s">
        <v>70</v>
      </c>
      <c r="X12" s="10" t="s">
        <v>74</v>
      </c>
    </row>
    <row r="13" spans="1:27" ht="63" customHeight="1" x14ac:dyDescent="0.25">
      <c r="A13" s="47" t="s">
        <v>75</v>
      </c>
      <c r="B13" s="45" t="s">
        <v>76</v>
      </c>
      <c r="C13" s="48" t="s">
        <v>77</v>
      </c>
      <c r="D13" s="49" t="s">
        <v>54</v>
      </c>
      <c r="E13" s="48" t="s">
        <v>78</v>
      </c>
      <c r="F13" s="48" t="s">
        <v>79</v>
      </c>
      <c r="G13" s="43" t="s">
        <v>40</v>
      </c>
      <c r="H13" s="44">
        <f>IFERROR(VLOOKUP(G13,'[1]Tabla de valoración'!$A$4:$B$7,2,0),"")</f>
        <v>2</v>
      </c>
      <c r="I13" s="43" t="s">
        <v>41</v>
      </c>
      <c r="J13" s="44">
        <f>+VLOOKUP([2]Matriz!I13,'[1]Tabla de valoración'!$A$12:$B$15,2,0)</f>
        <v>20</v>
      </c>
      <c r="K13" s="44">
        <f>+H13*J13</f>
        <v>40</v>
      </c>
      <c r="L13" s="44">
        <f>+AVERAGE(K13)</f>
        <v>40</v>
      </c>
      <c r="M13" s="37" t="s">
        <v>42</v>
      </c>
      <c r="N13" s="47" t="s">
        <v>75</v>
      </c>
      <c r="O13" s="7" t="s">
        <v>43</v>
      </c>
      <c r="P13" s="7" t="s">
        <v>43</v>
      </c>
      <c r="Q13" s="19">
        <v>0.75</v>
      </c>
      <c r="R13" s="20" t="s">
        <v>80</v>
      </c>
      <c r="S13" s="34" t="s">
        <v>81</v>
      </c>
      <c r="T13" s="34" t="s">
        <v>82</v>
      </c>
      <c r="U13" s="7">
        <f>IFERROR(K13-(K13*Q13),"")</f>
        <v>10</v>
      </c>
      <c r="V13" s="37">
        <f>+AVERAGE(U13:U14)</f>
        <v>15</v>
      </c>
      <c r="W13" s="37" t="s">
        <v>48</v>
      </c>
      <c r="X13" s="34" t="s">
        <v>49</v>
      </c>
    </row>
    <row r="14" spans="1:27" ht="53.25" customHeight="1" x14ac:dyDescent="0.25">
      <c r="A14" s="47"/>
      <c r="B14" s="45"/>
      <c r="C14" s="48"/>
      <c r="D14" s="49"/>
      <c r="E14" s="48"/>
      <c r="F14" s="48"/>
      <c r="G14" s="43"/>
      <c r="H14" s="44"/>
      <c r="I14" s="43"/>
      <c r="J14" s="44"/>
      <c r="K14" s="44"/>
      <c r="L14" s="44"/>
      <c r="M14" s="39"/>
      <c r="N14" s="47"/>
      <c r="O14" s="7" t="s">
        <v>43</v>
      </c>
      <c r="P14" s="7" t="s">
        <v>44</v>
      </c>
      <c r="Q14" s="19">
        <v>0.5</v>
      </c>
      <c r="R14" s="20" t="s">
        <v>83</v>
      </c>
      <c r="S14" s="36"/>
      <c r="T14" s="36"/>
      <c r="U14" s="1">
        <f>+K13-(K13*Q14)</f>
        <v>20</v>
      </c>
      <c r="V14" s="39"/>
      <c r="W14" s="39"/>
      <c r="X14" s="36"/>
    </row>
    <row r="15" spans="1:27" ht="100.5" customHeight="1" x14ac:dyDescent="0.25">
      <c r="A15" s="40" t="s">
        <v>84</v>
      </c>
      <c r="B15" s="45" t="s">
        <v>85</v>
      </c>
      <c r="C15" s="46" t="s">
        <v>86</v>
      </c>
      <c r="D15" s="43" t="s">
        <v>37</v>
      </c>
      <c r="E15" s="46" t="s">
        <v>87</v>
      </c>
      <c r="F15" s="46" t="s">
        <v>88</v>
      </c>
      <c r="G15" s="43" t="s">
        <v>40</v>
      </c>
      <c r="H15" s="44">
        <f>+VLOOKUP(G15,'[1]Tabla de valoración'!$A$4:$B$7,2,0)</f>
        <v>2</v>
      </c>
      <c r="I15" s="43" t="s">
        <v>41</v>
      </c>
      <c r="J15" s="44">
        <f>+VLOOKUP([2]Matriz!I15,'[1]Tabla de valoración'!$A$12:$B$15,2,0)</f>
        <v>20</v>
      </c>
      <c r="K15" s="44">
        <f>+H15*J15</f>
        <v>40</v>
      </c>
      <c r="L15" s="44">
        <f>+AVERAGE(K15)</f>
        <v>40</v>
      </c>
      <c r="M15" s="37" t="s">
        <v>42</v>
      </c>
      <c r="N15" s="40" t="s">
        <v>84</v>
      </c>
      <c r="O15" s="7" t="s">
        <v>43</v>
      </c>
      <c r="P15" s="7" t="s">
        <v>43</v>
      </c>
      <c r="Q15" s="19">
        <v>0.75</v>
      </c>
      <c r="R15" s="20" t="s">
        <v>89</v>
      </c>
      <c r="S15" s="37" t="s">
        <v>46</v>
      </c>
      <c r="T15" s="34" t="s">
        <v>90</v>
      </c>
      <c r="U15" s="7">
        <f t="shared" ref="U15:U32" si="1">IFERROR(K15-(K15*Q15),"")</f>
        <v>10</v>
      </c>
      <c r="V15" s="37">
        <f>+AVERAGE(U15:U17)</f>
        <v>13.333333333333334</v>
      </c>
      <c r="W15" s="37" t="s">
        <v>70</v>
      </c>
      <c r="X15" s="34" t="s">
        <v>74</v>
      </c>
    </row>
    <row r="16" spans="1:27" ht="121.5" customHeight="1" x14ac:dyDescent="0.25">
      <c r="A16" s="41"/>
      <c r="B16" s="45"/>
      <c r="C16" s="46"/>
      <c r="D16" s="43"/>
      <c r="E16" s="46"/>
      <c r="F16" s="46"/>
      <c r="G16" s="43"/>
      <c r="H16" s="44"/>
      <c r="I16" s="43"/>
      <c r="J16" s="44"/>
      <c r="K16" s="44"/>
      <c r="L16" s="44"/>
      <c r="M16" s="38"/>
      <c r="N16" s="41"/>
      <c r="O16" s="7" t="s">
        <v>43</v>
      </c>
      <c r="P16" s="7" t="s">
        <v>43</v>
      </c>
      <c r="Q16" s="19">
        <v>0.5</v>
      </c>
      <c r="R16" s="20" t="s">
        <v>91</v>
      </c>
      <c r="S16" s="38"/>
      <c r="T16" s="35"/>
      <c r="U16" s="7">
        <f>+K15-(K15*Q16)</f>
        <v>20</v>
      </c>
      <c r="V16" s="38"/>
      <c r="W16" s="38"/>
      <c r="X16" s="35"/>
    </row>
    <row r="17" spans="1:24" s="13" customFormat="1" ht="94.5" customHeight="1" x14ac:dyDescent="0.25">
      <c r="A17" s="42"/>
      <c r="B17" s="45"/>
      <c r="C17" s="46"/>
      <c r="D17" s="43"/>
      <c r="E17" s="46"/>
      <c r="F17" s="46"/>
      <c r="G17" s="43"/>
      <c r="H17" s="44"/>
      <c r="I17" s="43"/>
      <c r="J17" s="44"/>
      <c r="K17" s="44"/>
      <c r="L17" s="44"/>
      <c r="M17" s="39"/>
      <c r="N17" s="42"/>
      <c r="O17" s="7" t="s">
        <v>43</v>
      </c>
      <c r="P17" s="7" t="s">
        <v>43</v>
      </c>
      <c r="Q17" s="19">
        <v>0.75</v>
      </c>
      <c r="R17" s="20" t="s">
        <v>92</v>
      </c>
      <c r="S17" s="39"/>
      <c r="T17" s="36"/>
      <c r="U17" s="7">
        <f>+K15-(K15*Q17)</f>
        <v>10</v>
      </c>
      <c r="V17" s="39"/>
      <c r="W17" s="39"/>
      <c r="X17" s="36"/>
    </row>
    <row r="18" spans="1:24" s="13" customFormat="1" x14ac:dyDescent="0.25">
      <c r="A18" s="22"/>
      <c r="B18" s="22"/>
      <c r="C18" s="22"/>
      <c r="D18" s="22"/>
      <c r="E18" s="22"/>
      <c r="F18" s="22"/>
      <c r="G18" s="22"/>
      <c r="H18" s="23" t="e">
        <f>+VLOOKUP(G18,'[1]Tabla de valoración'!$A$4:$B$7,2,0)</f>
        <v>#N/A</v>
      </c>
      <c r="I18" s="24"/>
      <c r="J18" s="23" t="e">
        <f>+VLOOKUP([2]Matriz!I18,'[1]Tabla de valoración'!$A$12:$B$15,2,0)</f>
        <v>#N/A</v>
      </c>
      <c r="K18" s="23" t="e">
        <f t="shared" ref="K18:K32" si="2">+H18*J18</f>
        <v>#N/A</v>
      </c>
      <c r="L18" s="23"/>
      <c r="M18" s="25"/>
      <c r="N18" s="26"/>
      <c r="O18" s="24"/>
      <c r="P18" s="24"/>
      <c r="Q18" s="27"/>
      <c r="R18" s="24"/>
      <c r="S18" s="24"/>
      <c r="T18" s="24"/>
      <c r="U18" s="28" t="str">
        <f t="shared" si="1"/>
        <v/>
      </c>
      <c r="V18" s="28"/>
      <c r="W18" s="25"/>
      <c r="X18" s="24"/>
    </row>
    <row r="19" spans="1:24" s="13" customFormat="1" hidden="1" x14ac:dyDescent="0.25">
      <c r="A19" s="22"/>
      <c r="B19" s="22"/>
      <c r="C19" s="22"/>
      <c r="D19" s="22"/>
      <c r="E19" s="22"/>
      <c r="F19" s="22"/>
      <c r="G19" s="22"/>
      <c r="H19" s="23" t="e">
        <f>+VLOOKUP(G19,'[1]Tabla de valoración'!$A$4:$B$7,2,0)</f>
        <v>#N/A</v>
      </c>
      <c r="I19" s="24"/>
      <c r="J19" s="23" t="e">
        <f>+VLOOKUP([2]Matriz!I19,'[1]Tabla de valoración'!$A$12:$B$15,2,0)</f>
        <v>#N/A</v>
      </c>
      <c r="K19" s="23" t="e">
        <f t="shared" si="2"/>
        <v>#N/A</v>
      </c>
      <c r="L19" s="23"/>
      <c r="M19" s="25"/>
      <c r="N19" s="26"/>
      <c r="O19" s="24"/>
      <c r="P19" s="24"/>
      <c r="Q19" s="28"/>
      <c r="R19" s="24"/>
      <c r="S19" s="24"/>
      <c r="T19" s="24"/>
      <c r="U19" s="28" t="str">
        <f t="shared" si="1"/>
        <v/>
      </c>
      <c r="V19" s="28"/>
      <c r="W19" s="25"/>
      <c r="X19" s="24"/>
    </row>
    <row r="20" spans="1:24" s="13" customFormat="1" hidden="1" x14ac:dyDescent="0.25">
      <c r="A20" s="22"/>
      <c r="B20" s="22"/>
      <c r="C20" s="22"/>
      <c r="D20" s="22"/>
      <c r="E20" s="22"/>
      <c r="F20" s="22"/>
      <c r="G20" s="22"/>
      <c r="H20" s="23" t="e">
        <f>+VLOOKUP(G20,'[1]Tabla de valoración'!$A$4:$B$7,2,0)</f>
        <v>#N/A</v>
      </c>
      <c r="I20" s="24"/>
      <c r="J20" s="23" t="e">
        <f>+VLOOKUP([2]Matriz!I20,'[1]Tabla de valoración'!$A$12:$B$15,2,0)</f>
        <v>#N/A</v>
      </c>
      <c r="K20" s="23" t="e">
        <f t="shared" si="2"/>
        <v>#N/A</v>
      </c>
      <c r="L20" s="23"/>
      <c r="M20" s="25"/>
      <c r="N20" s="26"/>
      <c r="O20" s="24"/>
      <c r="P20" s="24"/>
      <c r="Q20" s="28"/>
      <c r="R20" s="24"/>
      <c r="S20" s="24"/>
      <c r="T20" s="24"/>
      <c r="U20" s="28" t="str">
        <f t="shared" si="1"/>
        <v/>
      </c>
      <c r="V20" s="28"/>
      <c r="W20" s="25"/>
      <c r="X20" s="24"/>
    </row>
    <row r="21" spans="1:24" s="13" customFormat="1" hidden="1" x14ac:dyDescent="0.25">
      <c r="A21" s="22"/>
      <c r="B21" s="22"/>
      <c r="C21" s="22"/>
      <c r="D21" s="22"/>
      <c r="E21" s="22"/>
      <c r="F21" s="22"/>
      <c r="G21" s="22"/>
      <c r="H21" s="23" t="e">
        <f>+VLOOKUP(G21,'[1]Tabla de valoración'!$A$4:$B$7,2,0)</f>
        <v>#N/A</v>
      </c>
      <c r="I21" s="24"/>
      <c r="J21" s="23" t="e">
        <f>+VLOOKUP([2]Matriz!I21,'[1]Tabla de valoración'!$A$12:$B$15,2,0)</f>
        <v>#N/A</v>
      </c>
      <c r="K21" s="23" t="e">
        <f t="shared" si="2"/>
        <v>#N/A</v>
      </c>
      <c r="L21" s="23"/>
      <c r="M21" s="25"/>
      <c r="N21" s="26"/>
      <c r="O21" s="24"/>
      <c r="P21" s="24"/>
      <c r="Q21" s="28"/>
      <c r="R21" s="24"/>
      <c r="S21" s="24"/>
      <c r="T21" s="24"/>
      <c r="U21" s="28" t="str">
        <f t="shared" si="1"/>
        <v/>
      </c>
      <c r="V21" s="28"/>
      <c r="W21" s="25"/>
      <c r="X21" s="24"/>
    </row>
    <row r="22" spans="1:24" s="13" customFormat="1" hidden="1" x14ac:dyDescent="0.25">
      <c r="A22" s="22"/>
      <c r="B22" s="22"/>
      <c r="C22" s="22"/>
      <c r="D22" s="22"/>
      <c r="E22" s="22"/>
      <c r="F22" s="22"/>
      <c r="G22" s="22"/>
      <c r="H22" s="23" t="e">
        <f>+VLOOKUP(G22,'[1]Tabla de valoración'!$A$4:$B$7,2,0)</f>
        <v>#N/A</v>
      </c>
      <c r="I22" s="24"/>
      <c r="J22" s="23" t="e">
        <f>+VLOOKUP([2]Matriz!I22,'[1]Tabla de valoración'!$A$12:$B$15,2,0)</f>
        <v>#N/A</v>
      </c>
      <c r="K22" s="23" t="e">
        <f t="shared" si="2"/>
        <v>#N/A</v>
      </c>
      <c r="L22" s="23"/>
      <c r="M22" s="25"/>
      <c r="N22" s="26"/>
      <c r="O22" s="24"/>
      <c r="P22" s="24"/>
      <c r="Q22" s="28"/>
      <c r="R22" s="24"/>
      <c r="S22" s="24"/>
      <c r="T22" s="24"/>
      <c r="U22" s="28" t="str">
        <f t="shared" si="1"/>
        <v/>
      </c>
      <c r="V22" s="28"/>
      <c r="W22" s="25"/>
      <c r="X22" s="24"/>
    </row>
    <row r="23" spans="1:24" s="13" customFormat="1" hidden="1" x14ac:dyDescent="0.25">
      <c r="A23" s="22"/>
      <c r="B23" s="22"/>
      <c r="C23" s="22"/>
      <c r="D23" s="22"/>
      <c r="E23" s="22"/>
      <c r="F23" s="22"/>
      <c r="G23" s="22"/>
      <c r="H23" s="23" t="e">
        <f>+VLOOKUP(G23,'[1]Tabla de valoración'!$A$4:$B$7,2,0)</f>
        <v>#N/A</v>
      </c>
      <c r="I23" s="24"/>
      <c r="J23" s="23" t="e">
        <f>+VLOOKUP([2]Matriz!I23,'[1]Tabla de valoración'!$A$12:$B$15,2,0)</f>
        <v>#N/A</v>
      </c>
      <c r="K23" s="23" t="e">
        <f t="shared" si="2"/>
        <v>#N/A</v>
      </c>
      <c r="L23" s="23"/>
      <c r="M23" s="25"/>
      <c r="N23" s="26"/>
      <c r="O23" s="24"/>
      <c r="P23" s="24"/>
      <c r="Q23" s="28"/>
      <c r="R23" s="24"/>
      <c r="S23" s="24"/>
      <c r="T23" s="24"/>
      <c r="U23" s="28" t="str">
        <f t="shared" si="1"/>
        <v/>
      </c>
      <c r="V23" s="28"/>
      <c r="W23" s="25"/>
      <c r="X23" s="24"/>
    </row>
    <row r="24" spans="1:24" s="13" customFormat="1" hidden="1" x14ac:dyDescent="0.25">
      <c r="A24" s="22"/>
      <c r="B24" s="22"/>
      <c r="C24" s="22"/>
      <c r="D24" s="22"/>
      <c r="E24" s="22"/>
      <c r="F24" s="22"/>
      <c r="G24" s="22"/>
      <c r="H24" s="23" t="e">
        <f>+VLOOKUP(G24,'[1]Tabla de valoración'!$A$4:$B$7,2,0)</f>
        <v>#N/A</v>
      </c>
      <c r="I24" s="24"/>
      <c r="J24" s="23" t="e">
        <f>+VLOOKUP([2]Matriz!I24,'[1]Tabla de valoración'!$A$12:$B$15,2,0)</f>
        <v>#N/A</v>
      </c>
      <c r="K24" s="23" t="e">
        <f t="shared" si="2"/>
        <v>#N/A</v>
      </c>
      <c r="L24" s="23"/>
      <c r="M24" s="25"/>
      <c r="N24" s="26"/>
      <c r="O24" s="24"/>
      <c r="P24" s="24"/>
      <c r="Q24" s="28"/>
      <c r="R24" s="24"/>
      <c r="S24" s="24"/>
      <c r="T24" s="24"/>
      <c r="U24" s="28" t="str">
        <f t="shared" si="1"/>
        <v/>
      </c>
      <c r="V24" s="28"/>
      <c r="W24" s="25"/>
      <c r="X24" s="24"/>
    </row>
    <row r="25" spans="1:24" s="13" customFormat="1" hidden="1" x14ac:dyDescent="0.25">
      <c r="A25" s="22"/>
      <c r="B25" s="22"/>
      <c r="C25" s="22"/>
      <c r="D25" s="22"/>
      <c r="E25" s="22"/>
      <c r="F25" s="22"/>
      <c r="G25" s="22"/>
      <c r="H25" s="23" t="e">
        <f>+VLOOKUP(G25,'[1]Tabla de valoración'!$A$4:$B$7,2,0)</f>
        <v>#N/A</v>
      </c>
      <c r="I25" s="24"/>
      <c r="J25" s="23" t="e">
        <f>+VLOOKUP([2]Matriz!I25,'[1]Tabla de valoración'!$A$12:$B$15,2,0)</f>
        <v>#N/A</v>
      </c>
      <c r="K25" s="23" t="e">
        <f t="shared" si="2"/>
        <v>#N/A</v>
      </c>
      <c r="L25" s="23"/>
      <c r="M25" s="25"/>
      <c r="N25" s="26"/>
      <c r="O25" s="24"/>
      <c r="P25" s="24"/>
      <c r="Q25" s="28"/>
      <c r="R25" s="24"/>
      <c r="S25" s="24"/>
      <c r="T25" s="24"/>
      <c r="U25" s="28" t="str">
        <f t="shared" si="1"/>
        <v/>
      </c>
      <c r="V25" s="28"/>
      <c r="W25" s="25"/>
      <c r="X25" s="24"/>
    </row>
    <row r="26" spans="1:24" s="13" customFormat="1" hidden="1" x14ac:dyDescent="0.25">
      <c r="A26" s="22"/>
      <c r="B26" s="22"/>
      <c r="C26" s="22"/>
      <c r="D26" s="22"/>
      <c r="E26" s="22"/>
      <c r="F26" s="22"/>
      <c r="G26" s="22"/>
      <c r="H26" s="23" t="e">
        <f>+VLOOKUP(G26,'[1]Tabla de valoración'!$A$4:$B$7,2,0)</f>
        <v>#N/A</v>
      </c>
      <c r="I26" s="24"/>
      <c r="J26" s="23" t="e">
        <f>+VLOOKUP([2]Matriz!I26,'[1]Tabla de valoración'!$A$12:$B$15,2,0)</f>
        <v>#N/A</v>
      </c>
      <c r="K26" s="23" t="e">
        <f t="shared" si="2"/>
        <v>#N/A</v>
      </c>
      <c r="L26" s="23"/>
      <c r="M26" s="25"/>
      <c r="N26" s="26"/>
      <c r="O26" s="24"/>
      <c r="P26" s="24"/>
      <c r="Q26" s="28"/>
      <c r="R26" s="24"/>
      <c r="S26" s="24"/>
      <c r="T26" s="24"/>
      <c r="U26" s="28" t="str">
        <f>IFERROR(K26-(K26*Q26),"")</f>
        <v/>
      </c>
      <c r="V26" s="28"/>
      <c r="W26" s="25"/>
      <c r="X26" s="24"/>
    </row>
    <row r="27" spans="1:24" s="13" customFormat="1" hidden="1" x14ac:dyDescent="0.25">
      <c r="A27" s="22"/>
      <c r="B27" s="22"/>
      <c r="C27" s="22"/>
      <c r="D27" s="22"/>
      <c r="E27" s="22"/>
      <c r="F27" s="22"/>
      <c r="G27" s="22"/>
      <c r="H27" s="23" t="e">
        <f>+VLOOKUP(G27,'[1]Tabla de valoración'!$A$4:$B$7,2,0)</f>
        <v>#N/A</v>
      </c>
      <c r="I27" s="24"/>
      <c r="J27" s="23" t="e">
        <f>+VLOOKUP([2]Matriz!I27,'[1]Tabla de valoración'!$A$12:$B$15,2,0)</f>
        <v>#N/A</v>
      </c>
      <c r="K27" s="23" t="e">
        <f t="shared" si="2"/>
        <v>#N/A</v>
      </c>
      <c r="L27" s="23"/>
      <c r="M27" s="25"/>
      <c r="N27" s="26"/>
      <c r="O27" s="24"/>
      <c r="P27" s="24"/>
      <c r="Q27" s="28"/>
      <c r="R27" s="24"/>
      <c r="S27" s="24"/>
      <c r="T27" s="24"/>
      <c r="U27" s="28" t="str">
        <f t="shared" si="1"/>
        <v/>
      </c>
      <c r="V27" s="28"/>
      <c r="W27" s="25"/>
      <c r="X27" s="24"/>
    </row>
    <row r="28" spans="1:24" s="13" customFormat="1" hidden="1" x14ac:dyDescent="0.25">
      <c r="A28" s="22"/>
      <c r="B28" s="22"/>
      <c r="C28" s="22"/>
      <c r="D28" s="22"/>
      <c r="E28" s="22"/>
      <c r="F28" s="22"/>
      <c r="G28" s="22"/>
      <c r="H28" s="23" t="e">
        <f>+VLOOKUP(G28,'[1]Tabla de valoración'!$A$4:$B$7,2,0)</f>
        <v>#N/A</v>
      </c>
      <c r="I28" s="24"/>
      <c r="J28" s="23" t="e">
        <f>+VLOOKUP([2]Matriz!I28,'[1]Tabla de valoración'!$A$12:$B$15,2,0)</f>
        <v>#N/A</v>
      </c>
      <c r="K28" s="23" t="e">
        <f t="shared" si="2"/>
        <v>#N/A</v>
      </c>
      <c r="L28" s="23"/>
      <c r="M28" s="25"/>
      <c r="N28" s="26"/>
      <c r="O28" s="24"/>
      <c r="P28" s="24"/>
      <c r="Q28" s="28"/>
      <c r="R28" s="24"/>
      <c r="S28" s="24"/>
      <c r="T28" s="24"/>
      <c r="U28" s="28" t="str">
        <f t="shared" si="1"/>
        <v/>
      </c>
      <c r="V28" s="28"/>
      <c r="W28" s="25"/>
      <c r="X28" s="24"/>
    </row>
    <row r="29" spans="1:24" s="13" customFormat="1" hidden="1" x14ac:dyDescent="0.25">
      <c r="A29" s="22"/>
      <c r="B29" s="22"/>
      <c r="C29" s="22"/>
      <c r="D29" s="22"/>
      <c r="E29" s="22"/>
      <c r="F29" s="22"/>
      <c r="G29" s="22"/>
      <c r="H29" s="23" t="e">
        <f>+VLOOKUP(G29,'[1]Tabla de valoración'!$A$4:$B$7,2,0)</f>
        <v>#N/A</v>
      </c>
      <c r="I29" s="24"/>
      <c r="J29" s="23" t="e">
        <f>+VLOOKUP([2]Matriz!I29,'[1]Tabla de valoración'!$A$12:$B$15,2,0)</f>
        <v>#N/A</v>
      </c>
      <c r="K29" s="23" t="e">
        <f t="shared" si="2"/>
        <v>#N/A</v>
      </c>
      <c r="L29" s="23"/>
      <c r="M29" s="25"/>
      <c r="N29" s="26"/>
      <c r="O29" s="24"/>
      <c r="P29" s="24"/>
      <c r="Q29" s="28"/>
      <c r="R29" s="24"/>
      <c r="S29" s="24"/>
      <c r="T29" s="24"/>
      <c r="U29" s="28" t="str">
        <f t="shared" si="1"/>
        <v/>
      </c>
      <c r="V29" s="28"/>
      <c r="W29" s="25"/>
      <c r="X29" s="24"/>
    </row>
    <row r="30" spans="1:24" s="13" customFormat="1" hidden="1" x14ac:dyDescent="0.25">
      <c r="A30" s="22"/>
      <c r="B30" s="22"/>
      <c r="C30" s="22"/>
      <c r="D30" s="22"/>
      <c r="E30" s="22"/>
      <c r="F30" s="22"/>
      <c r="G30" s="22"/>
      <c r="H30" s="23" t="e">
        <f>+VLOOKUP(G30,'[1]Tabla de valoración'!$A$4:$B$7,2,0)</f>
        <v>#N/A</v>
      </c>
      <c r="I30" s="24"/>
      <c r="J30" s="23" t="e">
        <f>+VLOOKUP([2]Matriz!I30,'[1]Tabla de valoración'!$A$12:$B$15,2,0)</f>
        <v>#N/A</v>
      </c>
      <c r="K30" s="23" t="e">
        <f t="shared" si="2"/>
        <v>#N/A</v>
      </c>
      <c r="L30" s="23"/>
      <c r="M30" s="25"/>
      <c r="N30" s="26"/>
      <c r="O30" s="24"/>
      <c r="P30" s="24"/>
      <c r="Q30" s="28"/>
      <c r="R30" s="24"/>
      <c r="S30" s="24"/>
      <c r="T30" s="24"/>
      <c r="U30" s="28" t="str">
        <f t="shared" si="1"/>
        <v/>
      </c>
      <c r="V30" s="28"/>
      <c r="W30" s="25"/>
      <c r="X30" s="24"/>
    </row>
    <row r="31" spans="1:24" s="13" customFormat="1" hidden="1" x14ac:dyDescent="0.25">
      <c r="A31" s="22"/>
      <c r="B31" s="22"/>
      <c r="C31" s="22"/>
      <c r="D31" s="22"/>
      <c r="E31" s="22"/>
      <c r="F31" s="22"/>
      <c r="G31" s="22"/>
      <c r="H31" s="23" t="e">
        <f>+VLOOKUP(G31,'[1]Tabla de valoración'!$A$4:$B$7,2,0)</f>
        <v>#N/A</v>
      </c>
      <c r="I31" s="24"/>
      <c r="J31" s="23" t="e">
        <f>+VLOOKUP([2]Matriz!I31,'[1]Tabla de valoración'!$A$12:$B$15,2,0)</f>
        <v>#N/A</v>
      </c>
      <c r="K31" s="23" t="e">
        <f t="shared" si="2"/>
        <v>#N/A</v>
      </c>
      <c r="L31" s="23"/>
      <c r="M31" s="25"/>
      <c r="N31" s="26"/>
      <c r="O31" s="24"/>
      <c r="P31" s="24"/>
      <c r="Q31" s="28"/>
      <c r="R31" s="24"/>
      <c r="S31" s="24"/>
      <c r="T31" s="24"/>
      <c r="U31" s="28" t="str">
        <f t="shared" si="1"/>
        <v/>
      </c>
      <c r="V31" s="28"/>
      <c r="W31" s="25"/>
      <c r="X31" s="24"/>
    </row>
    <row r="32" spans="1:24" s="13" customFormat="1" hidden="1" x14ac:dyDescent="0.25">
      <c r="A32" s="22"/>
      <c r="B32" s="22"/>
      <c r="C32" s="22"/>
      <c r="D32" s="22"/>
      <c r="E32" s="22"/>
      <c r="F32" s="22"/>
      <c r="G32" s="22"/>
      <c r="H32" s="23" t="e">
        <f>+VLOOKUP(G32,'[1]Tabla de valoración'!$A$4:$B$7,2,0)</f>
        <v>#N/A</v>
      </c>
      <c r="I32" s="24"/>
      <c r="J32" s="23" t="e">
        <f>+VLOOKUP([2]Matriz!I32,'[1]Tabla de valoración'!$A$12:$B$15,2,0)</f>
        <v>#N/A</v>
      </c>
      <c r="K32" s="23" t="e">
        <f t="shared" si="2"/>
        <v>#N/A</v>
      </c>
      <c r="L32" s="23"/>
      <c r="M32" s="25"/>
      <c r="N32" s="26"/>
      <c r="O32" s="24"/>
      <c r="P32" s="24"/>
      <c r="Q32" s="28"/>
      <c r="R32" s="24"/>
      <c r="S32" s="24"/>
      <c r="T32" s="24"/>
      <c r="U32" s="28" t="str">
        <f t="shared" si="1"/>
        <v/>
      </c>
      <c r="V32" s="28"/>
      <c r="W32" s="25"/>
      <c r="X32" s="24"/>
    </row>
    <row r="33" spans="1:24" s="13" customFormat="1" hidden="1" x14ac:dyDescent="0.25">
      <c r="A33" s="22"/>
      <c r="B33" s="22"/>
      <c r="C33" s="22"/>
      <c r="D33" s="24"/>
      <c r="E33" s="24"/>
      <c r="F33" s="24"/>
      <c r="G33" s="29" t="s">
        <v>93</v>
      </c>
      <c r="H33" s="24"/>
      <c r="I33" s="30" t="s">
        <v>94</v>
      </c>
      <c r="J33" s="24"/>
      <c r="K33" s="24"/>
      <c r="L33" s="24"/>
      <c r="M33" s="24"/>
      <c r="N33" s="26"/>
      <c r="O33" s="24"/>
      <c r="P33" s="24"/>
      <c r="Q33" s="28"/>
      <c r="R33" s="24"/>
      <c r="S33" s="24"/>
      <c r="T33" s="24"/>
      <c r="U33" s="28"/>
      <c r="V33" s="28"/>
      <c r="W33" s="25"/>
      <c r="X33" s="24" t="s">
        <v>49</v>
      </c>
    </row>
    <row r="34" spans="1:24" s="13" customFormat="1" hidden="1" x14ac:dyDescent="0.25">
      <c r="A34" s="22"/>
      <c r="B34" s="22"/>
      <c r="C34" s="22"/>
      <c r="D34" s="24"/>
      <c r="E34" s="24"/>
      <c r="F34" s="24"/>
      <c r="G34" s="24" t="s">
        <v>95</v>
      </c>
      <c r="H34" s="24"/>
      <c r="I34" s="24" t="s">
        <v>96</v>
      </c>
      <c r="J34" s="24"/>
      <c r="K34" s="24"/>
      <c r="L34" s="24"/>
      <c r="M34" s="24"/>
      <c r="N34" s="26"/>
      <c r="O34" s="24"/>
      <c r="P34" s="24"/>
      <c r="Q34" s="28"/>
      <c r="R34" s="24"/>
      <c r="S34" s="24"/>
      <c r="T34" s="24"/>
      <c r="U34" s="28"/>
      <c r="V34" s="28"/>
      <c r="W34" s="25"/>
      <c r="X34" s="24" t="s">
        <v>61</v>
      </c>
    </row>
    <row r="35" spans="1:24" s="13" customFormat="1" hidden="1" x14ac:dyDescent="0.25">
      <c r="A35" s="22"/>
      <c r="B35" s="22"/>
      <c r="C35" s="22"/>
      <c r="D35" s="24" t="s">
        <v>37</v>
      </c>
      <c r="E35" s="24"/>
      <c r="F35" s="24"/>
      <c r="G35" s="24" t="s">
        <v>40</v>
      </c>
      <c r="H35" s="24"/>
      <c r="I35" s="24" t="s">
        <v>48</v>
      </c>
      <c r="J35" s="24"/>
      <c r="K35" s="24"/>
      <c r="L35" s="24"/>
      <c r="M35" s="24"/>
      <c r="N35" s="26"/>
      <c r="O35" s="24"/>
      <c r="P35" s="24"/>
      <c r="Q35" s="28"/>
      <c r="R35" s="24"/>
      <c r="S35" s="24"/>
      <c r="T35" s="24"/>
      <c r="U35" s="28"/>
      <c r="V35" s="28"/>
      <c r="W35" s="25"/>
      <c r="X35" s="24" t="s">
        <v>97</v>
      </c>
    </row>
    <row r="36" spans="1:24" s="13" customFormat="1" hidden="1" x14ac:dyDescent="0.25">
      <c r="A36" s="22"/>
      <c r="B36" s="22"/>
      <c r="C36" s="22"/>
      <c r="D36" s="24" t="s">
        <v>98</v>
      </c>
      <c r="E36" s="24"/>
      <c r="F36" s="24"/>
      <c r="G36" s="24" t="s">
        <v>69</v>
      </c>
      <c r="H36" s="24"/>
      <c r="I36" s="24" t="s">
        <v>41</v>
      </c>
      <c r="J36" s="24"/>
      <c r="K36" s="24"/>
      <c r="L36" s="24"/>
      <c r="M36" s="24"/>
      <c r="N36" s="26"/>
      <c r="O36" s="24" t="s">
        <v>43</v>
      </c>
      <c r="P36" s="24" t="s">
        <v>43</v>
      </c>
      <c r="Q36" s="28"/>
      <c r="R36" s="24"/>
      <c r="S36" s="24"/>
      <c r="T36" s="24"/>
      <c r="U36" s="28"/>
      <c r="V36" s="28"/>
      <c r="W36" s="25"/>
      <c r="X36" s="24" t="s">
        <v>99</v>
      </c>
    </row>
    <row r="37" spans="1:24" s="13" customFormat="1" hidden="1" x14ac:dyDescent="0.25">
      <c r="A37" s="22"/>
      <c r="B37" s="22"/>
      <c r="C37" s="22"/>
      <c r="D37" s="24" t="s">
        <v>54</v>
      </c>
      <c r="E37" s="24"/>
      <c r="F37" s="24"/>
      <c r="G37" s="24"/>
      <c r="H37" s="24"/>
      <c r="I37" s="24"/>
      <c r="J37" s="24"/>
      <c r="K37" s="24"/>
      <c r="L37" s="24"/>
      <c r="M37" s="24"/>
      <c r="N37" s="26"/>
      <c r="O37" s="24" t="s">
        <v>44</v>
      </c>
      <c r="P37" s="24" t="s">
        <v>44</v>
      </c>
      <c r="Q37" s="28"/>
      <c r="R37" s="24"/>
      <c r="S37" s="24"/>
      <c r="T37" s="24"/>
      <c r="U37" s="28"/>
      <c r="V37" s="28"/>
      <c r="W37" s="25"/>
      <c r="X37" s="24" t="s">
        <v>74</v>
      </c>
    </row>
    <row r="38" spans="1:24" s="13" customFormat="1" hidden="1" x14ac:dyDescent="0.25">
      <c r="A38" s="22"/>
      <c r="B38" s="22"/>
      <c r="C38" s="22"/>
      <c r="D38" s="24" t="s">
        <v>100</v>
      </c>
      <c r="E38" s="24"/>
      <c r="F38" s="24"/>
      <c r="G38" s="24"/>
      <c r="H38" s="24"/>
      <c r="I38" s="24"/>
      <c r="J38" s="24"/>
      <c r="K38" s="24"/>
      <c r="L38" s="24"/>
      <c r="M38" s="24"/>
      <c r="N38" s="26"/>
      <c r="O38" s="24"/>
      <c r="P38" s="24"/>
      <c r="Q38" s="28"/>
      <c r="R38" s="24"/>
      <c r="S38" s="24"/>
      <c r="T38" s="24"/>
      <c r="U38" s="28"/>
      <c r="V38" s="28"/>
      <c r="W38" s="25"/>
      <c r="X38" s="24"/>
    </row>
    <row r="39" spans="1:24" s="13" customFormat="1" hidden="1" x14ac:dyDescent="0.25">
      <c r="A39" s="22"/>
      <c r="B39" s="22"/>
      <c r="C39" s="22"/>
      <c r="D39" s="24" t="s">
        <v>66</v>
      </c>
      <c r="E39" s="24"/>
      <c r="F39" s="24"/>
      <c r="G39" s="24"/>
      <c r="H39" s="24"/>
      <c r="I39" s="24"/>
      <c r="J39" s="24"/>
      <c r="K39" s="24"/>
      <c r="L39" s="24"/>
      <c r="M39" s="24"/>
      <c r="N39" s="26"/>
      <c r="O39" s="24"/>
      <c r="P39" s="24"/>
      <c r="Q39" s="28"/>
      <c r="R39" s="24"/>
      <c r="S39" s="24"/>
      <c r="T39" s="24"/>
      <c r="U39" s="28"/>
      <c r="V39" s="28"/>
      <c r="W39" s="25"/>
      <c r="X39" s="24"/>
    </row>
    <row r="40" spans="1:24" s="13" customFormat="1" hidden="1" x14ac:dyDescent="0.25">
      <c r="A40" s="22"/>
      <c r="B40" s="22"/>
      <c r="C40" s="22"/>
      <c r="D40" s="24" t="s">
        <v>101</v>
      </c>
      <c r="E40" s="24"/>
      <c r="F40" s="24"/>
      <c r="G40" s="24"/>
      <c r="H40" s="24"/>
      <c r="I40" s="24"/>
      <c r="J40" s="24"/>
      <c r="K40" s="24"/>
      <c r="L40" s="24"/>
      <c r="M40" s="24"/>
      <c r="N40" s="26"/>
      <c r="O40" s="24"/>
      <c r="P40" s="24"/>
      <c r="Q40" s="28"/>
      <c r="R40" s="24"/>
      <c r="S40" s="24"/>
      <c r="T40" s="24"/>
      <c r="U40" s="28"/>
      <c r="V40" s="28"/>
      <c r="W40" s="25"/>
      <c r="X40" s="24"/>
    </row>
    <row r="41" spans="1:24" s="13" customFormat="1" hidden="1" x14ac:dyDescent="0.25">
      <c r="A41" s="22"/>
      <c r="B41" s="22"/>
      <c r="C41" s="22"/>
      <c r="D41" s="24" t="s">
        <v>102</v>
      </c>
      <c r="E41" s="24"/>
      <c r="F41" s="24"/>
      <c r="G41" s="24"/>
      <c r="H41" s="24"/>
      <c r="I41" s="24"/>
      <c r="J41" s="24"/>
      <c r="K41" s="24"/>
      <c r="L41" s="24"/>
      <c r="M41" s="24"/>
      <c r="N41" s="26"/>
      <c r="O41" s="24"/>
      <c r="P41" s="24"/>
      <c r="Q41" s="28"/>
      <c r="R41" s="24"/>
      <c r="S41" s="24"/>
      <c r="T41" s="24"/>
      <c r="U41" s="28"/>
      <c r="V41" s="28"/>
      <c r="W41" s="25"/>
      <c r="X41" s="24"/>
    </row>
    <row r="44" spans="1:24" s="13" customFormat="1" hidden="1" x14ac:dyDescent="0.25">
      <c r="D44" s="5"/>
      <c r="E44" s="5"/>
      <c r="F44" s="5"/>
      <c r="G44" s="5"/>
      <c r="H44" s="5"/>
      <c r="I44" s="5"/>
      <c r="J44" s="5"/>
      <c r="K44" s="5"/>
      <c r="L44" s="5"/>
      <c r="M44" s="5"/>
      <c r="N44" s="31"/>
      <c r="O44" s="5"/>
      <c r="P44" s="5"/>
      <c r="Q44" s="32"/>
      <c r="R44" s="5"/>
      <c r="S44" s="5"/>
      <c r="T44" s="5"/>
      <c r="U44" s="32"/>
      <c r="V44" s="32"/>
      <c r="W44" s="33"/>
      <c r="X44" s="5"/>
    </row>
    <row r="45" spans="1:24" s="13" customFormat="1" hidden="1" x14ac:dyDescent="0.25">
      <c r="D45" s="5"/>
      <c r="E45" s="5"/>
      <c r="F45" s="5"/>
      <c r="G45" s="5"/>
      <c r="H45" s="5"/>
      <c r="I45" s="5"/>
      <c r="J45" s="5"/>
      <c r="K45" s="5"/>
      <c r="L45" s="5"/>
      <c r="M45" s="5"/>
      <c r="N45" s="31"/>
      <c r="O45" s="5"/>
      <c r="P45" s="5"/>
      <c r="Q45" s="32"/>
      <c r="R45" s="5"/>
      <c r="S45" s="5"/>
      <c r="T45" s="5"/>
      <c r="U45" s="32"/>
      <c r="V45" s="32"/>
      <c r="W45" s="33"/>
      <c r="X45" s="5"/>
    </row>
    <row r="46" spans="1:24" s="13" customFormat="1" hidden="1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  <c r="N46" s="31"/>
      <c r="O46" s="5"/>
      <c r="P46" s="5"/>
      <c r="Q46" s="32"/>
      <c r="R46" s="5"/>
      <c r="S46" s="5"/>
      <c r="T46" s="5"/>
      <c r="U46" s="32"/>
      <c r="V46" s="32"/>
      <c r="W46" s="33"/>
      <c r="X46" s="5"/>
    </row>
  </sheetData>
  <mergeCells count="115">
    <mergeCell ref="C3:G3"/>
    <mergeCell ref="I3:M3"/>
    <mergeCell ref="R3:T3"/>
    <mergeCell ref="W3:X3"/>
    <mergeCell ref="A4:B4"/>
    <mergeCell ref="C4:D4"/>
    <mergeCell ref="F4:G4"/>
    <mergeCell ref="I4:M4"/>
    <mergeCell ref="N4:Q4"/>
    <mergeCell ref="W4:X4"/>
    <mergeCell ref="A1:B3"/>
    <mergeCell ref="C1:G1"/>
    <mergeCell ref="I1:M1"/>
    <mergeCell ref="N1:Q3"/>
    <mergeCell ref="R1:T1"/>
    <mergeCell ref="W1:X1"/>
    <mergeCell ref="C2:G2"/>
    <mergeCell ref="I2:M2"/>
    <mergeCell ref="R2:T2"/>
    <mergeCell ref="W2:X2"/>
    <mergeCell ref="A5:M5"/>
    <mergeCell ref="N5:X5"/>
    <mergeCell ref="A6:A7"/>
    <mergeCell ref="B6:B7"/>
    <mergeCell ref="C6:C7"/>
    <mergeCell ref="D6:D7"/>
    <mergeCell ref="E6:E7"/>
    <mergeCell ref="F6:F7"/>
    <mergeCell ref="G6:M6"/>
    <mergeCell ref="N6:N7"/>
    <mergeCell ref="U6:W6"/>
    <mergeCell ref="X6:X7"/>
    <mergeCell ref="A8:A9"/>
    <mergeCell ref="B8:B9"/>
    <mergeCell ref="C8:C9"/>
    <mergeCell ref="D8:D9"/>
    <mergeCell ref="E8:E9"/>
    <mergeCell ref="F8:F9"/>
    <mergeCell ref="G8:G9"/>
    <mergeCell ref="I8:I9"/>
    <mergeCell ref="O6:O7"/>
    <mergeCell ref="P6:P7"/>
    <mergeCell ref="Q6:Q7"/>
    <mergeCell ref="R6:R7"/>
    <mergeCell ref="S6:S7"/>
    <mergeCell ref="T6:T7"/>
    <mergeCell ref="T8:T9"/>
    <mergeCell ref="U8:U9"/>
    <mergeCell ref="V8:V9"/>
    <mergeCell ref="W8:W9"/>
    <mergeCell ref="X8:X9"/>
    <mergeCell ref="A10:A11"/>
    <mergeCell ref="B10:B11"/>
    <mergeCell ref="C10:C11"/>
    <mergeCell ref="D10:D11"/>
    <mergeCell ref="E10:E11"/>
    <mergeCell ref="J8:J9"/>
    <mergeCell ref="K8:K9"/>
    <mergeCell ref="L8:L9"/>
    <mergeCell ref="M8:M9"/>
    <mergeCell ref="N8:N9"/>
    <mergeCell ref="S8:S9"/>
    <mergeCell ref="V10:V11"/>
    <mergeCell ref="W10:W11"/>
    <mergeCell ref="X10:X11"/>
    <mergeCell ref="A13:A14"/>
    <mergeCell ref="B13:B14"/>
    <mergeCell ref="C13:C14"/>
    <mergeCell ref="D13:D14"/>
    <mergeCell ref="E13:E14"/>
    <mergeCell ref="F13:F14"/>
    <mergeCell ref="G13:G14"/>
    <mergeCell ref="L10:L11"/>
    <mergeCell ref="M10:M11"/>
    <mergeCell ref="N10:N11"/>
    <mergeCell ref="S10:S11"/>
    <mergeCell ref="T10:T11"/>
    <mergeCell ref="U10:U11"/>
    <mergeCell ref="F10:F11"/>
    <mergeCell ref="G10:G11"/>
    <mergeCell ref="H10:H11"/>
    <mergeCell ref="I10:I11"/>
    <mergeCell ref="J10:J11"/>
    <mergeCell ref="K10:K11"/>
    <mergeCell ref="V13:V14"/>
    <mergeCell ref="W13:W14"/>
    <mergeCell ref="X13:X14"/>
    <mergeCell ref="H13:H14"/>
    <mergeCell ref="I13:I14"/>
    <mergeCell ref="J13:J14"/>
    <mergeCell ref="K13:K14"/>
    <mergeCell ref="L13:L14"/>
    <mergeCell ref="M13:M14"/>
    <mergeCell ref="A15:A17"/>
    <mergeCell ref="B15:B17"/>
    <mergeCell ref="C15:C17"/>
    <mergeCell ref="D15:D17"/>
    <mergeCell ref="E15:E17"/>
    <mergeCell ref="F15:F17"/>
    <mergeCell ref="N13:N14"/>
    <mergeCell ref="S13:S14"/>
    <mergeCell ref="T13:T14"/>
    <mergeCell ref="X15:X17"/>
    <mergeCell ref="M15:M17"/>
    <mergeCell ref="N15:N17"/>
    <mergeCell ref="S15:S17"/>
    <mergeCell ref="T15:T17"/>
    <mergeCell ref="V15:V17"/>
    <mergeCell ref="W15:W17"/>
    <mergeCell ref="G15:G17"/>
    <mergeCell ref="H15:H17"/>
    <mergeCell ref="I15:I17"/>
    <mergeCell ref="J15:J17"/>
    <mergeCell ref="K15:K17"/>
    <mergeCell ref="L15:L17"/>
  </mergeCells>
  <conditionalFormatting sqref="G18:G33 H15:H33 G14 G8:H13">
    <cfRule type="containsText" dxfId="24" priority="25" operator="containsText" text="Alta">
      <formula>NOT(ISERROR(SEARCH("Alta",G8)))</formula>
    </cfRule>
  </conditionalFormatting>
  <conditionalFormatting sqref="G18:G32 H15:H32 G14 G8:H13">
    <cfRule type="containsText" dxfId="23" priority="23" operator="containsText" text="Baja">
      <formula>NOT(ISERROR(SEARCH("Baja",G8)))</formula>
    </cfRule>
    <cfRule type="containsText" dxfId="22" priority="24" operator="containsText" text="Media">
      <formula>NOT(ISERROR(SEARCH("Media",G8)))</formula>
    </cfRule>
  </conditionalFormatting>
  <conditionalFormatting sqref="W19:W27 K15:L15 K18:L32 M8:M32 K12:L13 I8:J32 W9:W17 K8:K10 L8 L10">
    <cfRule type="containsText" dxfId="21" priority="20" operator="containsText" text="Bajo">
      <formula>NOT(ISERROR(SEARCH("Bajo",I8)))</formula>
    </cfRule>
    <cfRule type="containsText" dxfId="20" priority="21" operator="containsText" text="Medio">
      <formula>NOT(ISERROR(SEARCH("Medio",I8)))</formula>
    </cfRule>
    <cfRule type="containsText" dxfId="19" priority="22" operator="containsText" text="Alto">
      <formula>NOT(ISERROR(SEARCH("Alto",I8)))</formula>
    </cfRule>
  </conditionalFormatting>
  <conditionalFormatting sqref="I8:I32">
    <cfRule type="containsText" dxfId="18" priority="17" operator="containsText" text="Catastrófico">
      <formula>NOT(ISERROR(SEARCH("Catastrófico",I8)))</formula>
    </cfRule>
    <cfRule type="containsText" dxfId="17" priority="18" operator="containsText" text="Moderado">
      <formula>NOT(ISERROR(SEARCH("Moderado",I8)))</formula>
    </cfRule>
    <cfRule type="containsText" dxfId="16" priority="19" operator="containsText" text="Leve">
      <formula>NOT(ISERROR(SEARCH("Leve",I8)))</formula>
    </cfRule>
  </conditionalFormatting>
  <conditionalFormatting sqref="M8:M32">
    <cfRule type="containsText" dxfId="15" priority="10" operator="containsText" text="Moderado">
      <formula>NOT(ISERROR(SEARCH("Moderado",M8)))</formula>
    </cfRule>
    <cfRule type="containsText" dxfId="14" priority="11" operator="containsText" text="Importante">
      <formula>NOT(ISERROR(SEARCH("Importante",M8)))</formula>
    </cfRule>
    <cfRule type="containsText" dxfId="13" priority="12" operator="containsText" text="Inaceptable">
      <formula>NOT(ISERROR(SEARCH("Inaceptable",M8)))</formula>
    </cfRule>
    <cfRule type="containsText" dxfId="12" priority="13" operator="containsText" text="Importante">
      <formula>NOT(ISERROR(SEARCH("Importante",M8)))</formula>
    </cfRule>
    <cfRule type="containsText" dxfId="11" priority="14" operator="containsText" text="Moderada">
      <formula>NOT(ISERROR(SEARCH("Moderada",M8)))</formula>
    </cfRule>
    <cfRule type="containsText" dxfId="10" priority="15" operator="containsText" text="Tolerable">
      <formula>NOT(ISERROR(SEARCH("Tolerable",M8)))</formula>
    </cfRule>
    <cfRule type="containsText" dxfId="9" priority="16" operator="containsText" text="Aceptable">
      <formula>NOT(ISERROR(SEARCH("Aceptable",M8)))</formula>
    </cfRule>
  </conditionalFormatting>
  <conditionalFormatting sqref="W8:W31">
    <cfRule type="containsText" dxfId="8" priority="5" operator="containsText" text="Inaceptable">
      <formula>NOT(ISERROR(SEARCH("Inaceptable",W8)))</formula>
    </cfRule>
    <cfRule type="containsText" dxfId="7" priority="6" operator="containsText" text="Importante">
      <formula>NOT(ISERROR(SEARCH("Importante",W8)))</formula>
    </cfRule>
    <cfRule type="containsText" dxfId="6" priority="7" operator="containsText" text="Moderado">
      <formula>NOT(ISERROR(SEARCH("Moderado",W8)))</formula>
    </cfRule>
    <cfRule type="containsText" dxfId="5" priority="8" operator="containsText" text="Torerable">
      <formula>NOT(ISERROR(SEARCH("Torerable",W8)))</formula>
    </cfRule>
    <cfRule type="containsText" dxfId="4" priority="9" operator="containsText" text="Aceptable">
      <formula>NOT(ISERROR(SEARCH("Aceptable",W8)))</formula>
    </cfRule>
  </conditionalFormatting>
  <conditionalFormatting sqref="W8:W26">
    <cfRule type="containsText" dxfId="3" priority="4" operator="containsText" text="Tolerable">
      <formula>NOT(ISERROR(SEARCH("Tolerable",W8)))</formula>
    </cfRule>
  </conditionalFormatting>
  <conditionalFormatting sqref="G15">
    <cfRule type="containsText" dxfId="2" priority="3" operator="containsText" text="Alta">
      <formula>NOT(ISERROR(SEARCH("Alta",G15)))</formula>
    </cfRule>
  </conditionalFormatting>
  <conditionalFormatting sqref="G15">
    <cfRule type="containsText" dxfId="1" priority="1" operator="containsText" text="Baja">
      <formula>NOT(ISERROR(SEARCH("Baja",G15)))</formula>
    </cfRule>
    <cfRule type="containsText" dxfId="0" priority="2" operator="containsText" text="Media">
      <formula>NOT(ISERROR(SEARCH("Media",G15)))</formula>
    </cfRule>
  </conditionalFormatting>
  <dataValidations count="7">
    <dataValidation type="list" allowBlank="1" showInputMessage="1" showErrorMessage="1" sqref="X15:X32 X8:X13" xr:uid="{46A6AEC8-D54B-45F2-8B18-D7757BB36F65}">
      <formula1>$X$33:$X$37</formula1>
    </dataValidation>
    <dataValidation type="list" allowBlank="1" showInputMessage="1" showErrorMessage="1" sqref="G18:G32 G8:G15" xr:uid="{646E246D-8AB7-4717-8091-44D934F64BC3}">
      <formula1>$G$34:$G$36</formula1>
    </dataValidation>
    <dataValidation errorStyle="warning" allowBlank="1" showInputMessage="1" showErrorMessage="1" errorTitle="CUIDADO !!!!" error="Usted esta ingresando un Riesgo Relacionado no clasificado en la lista de fuentes, por favor inclúyalo en la hoja FUENTES, en la lista de Riesgos y relacione los items para este nuevo Riesgo." sqref="E15 E13" xr:uid="{87950371-B29D-4E23-BF53-658DDD9951DB}"/>
    <dataValidation type="list" allowBlank="1" showInputMessage="1" showErrorMessage="1" sqref="P8:P34" xr:uid="{EFC2BD18-8511-4299-BEDC-98D7111AF457}">
      <formula1>$P$36:$P$37</formula1>
    </dataValidation>
    <dataValidation type="list" allowBlank="1" showInputMessage="1" showErrorMessage="1" sqref="O8:O32" xr:uid="{E8D4956C-97A2-4B8A-BEB2-8964CEF86A19}">
      <formula1>$O$36:$O$37</formula1>
    </dataValidation>
    <dataValidation type="list" allowBlank="1" showInputMessage="1" showErrorMessage="1" sqref="I8:I32" xr:uid="{85FF7626-7E49-49F0-9F7E-7441B82A9F9F}">
      <formula1>$I$34:$I$36</formula1>
    </dataValidation>
    <dataValidation type="list" allowBlank="1" showInputMessage="1" showErrorMessage="1" sqref="D8 D10:D33" xr:uid="{827CC43A-54DD-40BB-B1FA-590CB8C5A17A}">
      <formula1>$D$35:$D$41</formula1>
    </dataValidation>
  </dataValidations>
  <hyperlinks>
    <hyperlink ref="I7" location="'Estructura de Riesgos FP'!F3" display="Impacto" xr:uid="{FF208F83-6303-4978-A813-DFF137A6054F}"/>
    <hyperlink ref="G7" location="'Estructura de Riesgos FP'!E3" display="Probabilidad" xr:uid="{98A144DC-25FB-4AB5-962C-7F215B32495C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NEGRETE ROJAS</dc:creator>
  <cp:lastModifiedBy>ALEXANDRA NEGRETE ROJAS</cp:lastModifiedBy>
  <dcterms:created xsi:type="dcterms:W3CDTF">2022-11-04T20:35:03Z</dcterms:created>
  <dcterms:modified xsi:type="dcterms:W3CDTF">2023-01-30T19:33:39Z</dcterms:modified>
</cp:coreProperties>
</file>