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tadistica2\COMPARTIDO CALIDAD\CALIDAD\2023\MAPAS DE RIESGOS\"/>
    </mc:Choice>
  </mc:AlternateContent>
  <xr:revisionPtr revIDLastSave="0" documentId="13_ncr:1_{C85AA0E0-93B4-4AD2-9128-D76C02414EA7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Tabla de valoración" sheetId="2" state="hidden" r:id="rId1"/>
    <sheet name="TALENTO H" sheetId="9" r:id="rId2"/>
  </sheets>
  <externalReferences>
    <externalReference r:id="rId3"/>
    <externalReference r:id="rId4"/>
  </externalReferences>
  <definedNames>
    <definedName name="FUENTE">#REF!</definedName>
    <definedName name="Hoja_1_de_1">#REF!</definedName>
    <definedName name="hojka" comment="criterios">#REF!</definedName>
    <definedName name="listado" comment="criterios">#REF!</definedName>
    <definedName name="listado1" comment="criterios">#REF!</definedName>
    <definedName name="listadoGMP" comment="criterios">#REF!</definedName>
    <definedName name="MATRIZ_RAM">#REF!</definedName>
    <definedName name="mENSUAL">#REF!</definedName>
    <definedName name="VALORACION_RAM">#REF!</definedName>
    <definedName name="Valoracion_RAMV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9" l="1"/>
  <c r="H24" i="9"/>
  <c r="N23" i="9"/>
  <c r="J23" i="9"/>
  <c r="H23" i="9"/>
  <c r="J20" i="9"/>
  <c r="H20" i="9"/>
  <c r="N19" i="9"/>
  <c r="J19" i="9"/>
  <c r="H19" i="9"/>
  <c r="J18" i="9"/>
  <c r="H18" i="9"/>
  <c r="N16" i="9"/>
  <c r="J16" i="9"/>
  <c r="H16" i="9"/>
  <c r="J15" i="9"/>
  <c r="H15" i="9"/>
  <c r="N14" i="9"/>
  <c r="J14" i="9"/>
  <c r="H14" i="9"/>
  <c r="J12" i="9"/>
  <c r="H12" i="9"/>
  <c r="N11" i="9"/>
  <c r="J11" i="9"/>
  <c r="H11" i="9"/>
  <c r="N10" i="9"/>
  <c r="J10" i="9"/>
  <c r="H10" i="9"/>
  <c r="J9" i="9"/>
  <c r="H9" i="9"/>
  <c r="N8" i="9"/>
  <c r="J8" i="9"/>
  <c r="H8" i="9"/>
  <c r="K11" i="9" l="1"/>
  <c r="K15" i="9"/>
  <c r="K16" i="9"/>
  <c r="K9" i="9"/>
  <c r="K12" i="9"/>
  <c r="K24" i="9"/>
  <c r="K10" i="9"/>
  <c r="L10" i="9" s="1"/>
  <c r="U10" i="9" s="1"/>
  <c r="V10" i="9" s="1"/>
  <c r="K18" i="9"/>
  <c r="K19" i="9"/>
  <c r="K8" i="9"/>
  <c r="K20" i="9"/>
  <c r="K14" i="9"/>
  <c r="L14" i="9" s="1"/>
  <c r="U14" i="9" s="1"/>
  <c r="V14" i="9" s="1"/>
  <c r="K23" i="9"/>
  <c r="L23" i="9" s="1"/>
  <c r="U23" i="9" s="1"/>
  <c r="V23" i="9" s="1"/>
  <c r="L11" i="9" l="1"/>
  <c r="U12" i="9"/>
  <c r="U11" i="9"/>
  <c r="U13" i="9"/>
  <c r="L16" i="9"/>
  <c r="L8" i="9"/>
  <c r="U9" i="9" s="1"/>
  <c r="L19" i="9"/>
  <c r="U8" i="9" l="1"/>
  <c r="V8" i="9" s="1"/>
  <c r="U19" i="9"/>
  <c r="U20" i="9"/>
  <c r="V11" i="9"/>
  <c r="U17" i="9"/>
  <c r="U16" i="9"/>
  <c r="U18" i="9"/>
  <c r="V19" i="9" l="1"/>
  <c r="V16" i="9"/>
  <c r="H17" i="2" l="1"/>
  <c r="H16" i="2"/>
  <c r="H15" i="2"/>
  <c r="H14" i="2"/>
  <c r="H13" i="2"/>
  <c r="H12" i="2"/>
  <c r="H11" i="2"/>
  <c r="H10" i="2"/>
  <c r="H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Gustavo Martinez</author>
  </authors>
  <commentList>
    <comment ref="Q6" authorId="0" shapeId="0" xr:uid="{3D28734D-45AC-4D24-B141-14F3DFB3193A}">
      <text>
        <r>
          <rPr>
            <b/>
            <sz val="9"/>
            <color indexed="81"/>
            <rFont val="Tahoma"/>
            <family val="2"/>
          </rPr>
          <t>Gustavo Martinez:</t>
        </r>
        <r>
          <rPr>
            <sz val="9"/>
            <color indexed="81"/>
            <rFont val="Tahoma"/>
            <family val="2"/>
          </rPr>
          <t xml:space="preserve">
No Existe y no Documentado   0% 
Si existe y no documentado 50%
Existe y documentado 75%
</t>
        </r>
      </text>
    </comment>
  </commentList>
</comments>
</file>

<file path=xl/sharedStrings.xml><?xml version="1.0" encoding="utf-8"?>
<sst xmlns="http://schemas.openxmlformats.org/spreadsheetml/2006/main" count="269" uniqueCount="153">
  <si>
    <t xml:space="preserve">Mapa de riesgo </t>
  </si>
  <si>
    <t xml:space="preserve">Hospital San Jerónimo de Montería </t>
  </si>
  <si>
    <t>Nombre del área / proceso</t>
  </si>
  <si>
    <t>Líder del área / proceso</t>
  </si>
  <si>
    <t xml:space="preserve">Nombre del  área </t>
  </si>
  <si>
    <t>Código del riesgo</t>
  </si>
  <si>
    <t>Nombre del riesgo</t>
  </si>
  <si>
    <t xml:space="preserve">Descripción </t>
  </si>
  <si>
    <t>Clasificación</t>
  </si>
  <si>
    <t xml:space="preserve">Causas </t>
  </si>
  <si>
    <t xml:space="preserve">Consecuencias </t>
  </si>
  <si>
    <t>Existe control?</t>
  </si>
  <si>
    <t>Descripción del control</t>
  </si>
  <si>
    <t>Frecuencia del control</t>
  </si>
  <si>
    <t xml:space="preserve">Responsable </t>
  </si>
  <si>
    <t>Riesgo Residual</t>
  </si>
  <si>
    <t>Tratamiento</t>
  </si>
  <si>
    <t xml:space="preserve">Nivel </t>
  </si>
  <si>
    <t>SI</t>
  </si>
  <si>
    <t>NO</t>
  </si>
  <si>
    <t>Riesgo de cumplimiento</t>
  </si>
  <si>
    <t xml:space="preserve">VALORACIÓN DE LA FRECUENCIA DE LOS RIESGOS </t>
  </si>
  <si>
    <t>Frecuencia- probailidad</t>
  </si>
  <si>
    <t xml:space="preserve">Calificación </t>
  </si>
  <si>
    <t>Valoración</t>
  </si>
  <si>
    <t>Baja</t>
  </si>
  <si>
    <t>Media</t>
  </si>
  <si>
    <t>Alta</t>
  </si>
  <si>
    <t>Leve</t>
  </si>
  <si>
    <t>Moderado</t>
  </si>
  <si>
    <t>Impact/ Gravedad</t>
  </si>
  <si>
    <t>Prob/ Frec</t>
  </si>
  <si>
    <t>Calificación</t>
  </si>
  <si>
    <t>Probabilidad</t>
  </si>
  <si>
    <t>VALORACIÓN DE IMPACTO DE LOS RIESGOS</t>
  </si>
  <si>
    <t>Gravedad- impacto</t>
  </si>
  <si>
    <t>Impacto</t>
  </si>
  <si>
    <t>Valor</t>
  </si>
  <si>
    <t>Valor Nivel</t>
  </si>
  <si>
    <t>Catastrófico</t>
  </si>
  <si>
    <t>NIVEL RIESGO INHERENTE</t>
  </si>
  <si>
    <t>Probabilidad * impacto</t>
  </si>
  <si>
    <t>Aceptable</t>
  </si>
  <si>
    <t>Tolerable</t>
  </si>
  <si>
    <t>Importante</t>
  </si>
  <si>
    <t>Inaceptable</t>
  </si>
  <si>
    <t>Inherente</t>
  </si>
  <si>
    <t>Menor o igual a 5</t>
  </si>
  <si>
    <t>Mayor o igual a 5 y menor o igual  a 10</t>
  </si>
  <si>
    <t>Mayor a 40</t>
  </si>
  <si>
    <t>Evitar el riesgo</t>
  </si>
  <si>
    <t>Reducir el riesgo</t>
  </si>
  <si>
    <t>Compartir el riesgo</t>
  </si>
  <si>
    <t>Transferir el riesgo</t>
  </si>
  <si>
    <t>Asumir el riesgo</t>
  </si>
  <si>
    <t>Control documentado</t>
  </si>
  <si>
    <t>Valoración control</t>
  </si>
  <si>
    <t>Valoración riesgo inherente</t>
  </si>
  <si>
    <t>Mayor a 30 y menor o igual a 40</t>
  </si>
  <si>
    <t>Riesgo de tecnología</t>
  </si>
  <si>
    <t>Riesgo estratégico</t>
  </si>
  <si>
    <t>Riesgo de corrupción</t>
  </si>
  <si>
    <t>Riesgo financiero</t>
  </si>
  <si>
    <t>Riesgo operativo</t>
  </si>
  <si>
    <t>Mensual</t>
  </si>
  <si>
    <t>Permanente</t>
  </si>
  <si>
    <t>Mayor a 10 y menor o igual 30</t>
  </si>
  <si>
    <t>Riesgo de imagen</t>
  </si>
  <si>
    <t>&lt;</t>
  </si>
  <si>
    <t>Código: C.6.FOR.OO3</t>
  </si>
  <si>
    <t xml:space="preserve">Versión:01 </t>
  </si>
  <si>
    <t>Fecha: Diciembre de 2018</t>
  </si>
  <si>
    <t>Aprobado por: Gestión de la calidad</t>
  </si>
  <si>
    <t>VALORACIÓN DE LOS RIESGOS</t>
  </si>
  <si>
    <t>Recursos humanos</t>
  </si>
  <si>
    <t xml:space="preserve">IDENTIFICACIÓN DE LOS RIESGOS </t>
  </si>
  <si>
    <t>Riesgo inherente</t>
  </si>
  <si>
    <t>Valor promedio</t>
  </si>
  <si>
    <t>Inadecuada selección de personal.</t>
  </si>
  <si>
    <t xml:space="preserve"> No cumplir con el rigor técnico y administrativo en los procesos de selección  y vinculación de  personal a la institución.</t>
  </si>
  <si>
    <t xml:space="preserve">
No seguir con los procedimientos establecidos en la selección del personal.
</t>
  </si>
  <si>
    <t>Influencia indebida de criterios  y de intereses particulares en la selección de funcionarios.</t>
  </si>
  <si>
    <t xml:space="preserve">Contratar personal acorde al perfil requerido.
Realización de examne de conocimiento, entrevista por parte de la subgerencia correspondiente, prueba psicotécnica. (SENA o psicóloga de la E.S.E)
</t>
  </si>
  <si>
    <t>Cuando se requiera vincular personal.</t>
  </si>
  <si>
    <t xml:space="preserve"> Oficina de Talento Humano 
 Gerente
 Subgerencia Administrativa.
</t>
  </si>
  <si>
    <t xml:space="preserve">No cumplimiento del rigor técnico para la selección del personal. </t>
  </si>
  <si>
    <t>Vinculación de personal sin el perfil requerido.</t>
  </si>
  <si>
    <t>Establecer una base de datos con personal que ha estado vinculado temporalmente a la entidad, de tal forma que permita disponer de éste cuando se requiera.
Banco de hojas de vida.</t>
  </si>
  <si>
    <t>Falsedad en la documentación  presentada.</t>
  </si>
  <si>
    <t xml:space="preserve"> Falta de verificación de la autenticidad de los documentos presentados, por la persona que ha sido contratada y podrían existir documentos adulterados o falsos.
</t>
  </si>
  <si>
    <t xml:space="preserve">No realizar verificación cuando se presentan los documentos para la selección. </t>
  </si>
  <si>
    <t xml:space="preserve">Dar posesión a funcionarios sin requisitos para desempeñar cargos en la entidad y tener Problemas judiciales.
</t>
  </si>
  <si>
    <t xml:space="preserve"> Verificación de la autenticidad de los documentos antes de la posesión.
Lista de chequeo pre contractual.</t>
  </si>
  <si>
    <t>Cuando se posesione personal.</t>
  </si>
  <si>
    <t>Oficina de Talento Humano</t>
  </si>
  <si>
    <t>Pérdida de documentos de la historia laboral.</t>
  </si>
  <si>
    <t xml:space="preserve"> Inseguridad en el área de hojas de vida de los funcionarios, que permita el fácil acceso de particulares y la manipulación de estos documentos.</t>
  </si>
  <si>
    <t>Falta de seguridad en el área.</t>
  </si>
  <si>
    <t xml:space="preserve">Imposibilidad de expedir certificaciones internas y externas.
</t>
  </si>
  <si>
    <t xml:space="preserve"> Acceso restringido al área de archivo de las historias laborales.</t>
  </si>
  <si>
    <t xml:space="preserve">Acceso de personas sin autorización  provocando la manipulación de documentos. </t>
  </si>
  <si>
    <t xml:space="preserve">Sustracción de documentos.
</t>
  </si>
  <si>
    <t>Acciones preventivas para la debida conservación de los documentos.</t>
  </si>
  <si>
    <t xml:space="preserve"> Alteración de la información registrada.
</t>
  </si>
  <si>
    <t>Llevar registro y control de la salida y entrega de documentos previa solicitud escrita del área encargada del personal.</t>
  </si>
  <si>
    <t>Errores en actas de posesión</t>
  </si>
  <si>
    <t>No tener precaución y registrar información en el acta de posesión que no esté relacionada con el perfil o cargo a desempeñar.</t>
  </si>
  <si>
    <t xml:space="preserve">No cumplir con los procedimientos para registrar la información en el acta de posesión. </t>
  </si>
  <si>
    <t xml:space="preserve">Perjuicio para los posesionados por errores en la información consignada.
</t>
  </si>
  <si>
    <t xml:space="preserve">Verificación  del contenido en las actas de posesión contra resolución de nombramiento. </t>
  </si>
  <si>
    <t xml:space="preserve">Oficina de Talento Humano
Oficina Jurídica
</t>
  </si>
  <si>
    <t>Al momento de la ocurrencia.</t>
  </si>
  <si>
    <t xml:space="preserve">No tener los conocimientos acerca del perfil o cargo a desempeñar para realizar la relación con el acta de posesión.  </t>
  </si>
  <si>
    <t>Desgaste  administrativo en la elaboración de actos aclaratorios</t>
  </si>
  <si>
    <t>No atención oportuna a solicitudes  de certificaciones laborales.</t>
  </si>
  <si>
    <t xml:space="preserve">
 Sobrepasar el término establecido, para responder las solicitudes de funcionarios.
</t>
  </si>
  <si>
    <t xml:space="preserve">No cumplimiento del tiempo establecido para la entrega de certificados.  </t>
  </si>
  <si>
    <t xml:space="preserve">
Dificultad en la consecución de información.
</t>
  </si>
  <si>
    <t>Analizar el cronograma de trabajo, dando prioridad a aquellos que requieren trámite inmediato.</t>
  </si>
  <si>
    <t xml:space="preserve">Oficina de Talento Humano
Gerencia 
Subgerencia Administrativa.
</t>
  </si>
  <si>
    <t>Disponer de Recurso Humano necesario para atender solicitudes, trámites de cuentas, certificaciones, etc.</t>
  </si>
  <si>
    <t>Inoportunidad por parte del funcionario responsable.</t>
  </si>
  <si>
    <t>Problemas judiciales, tutelas, demandas</t>
  </si>
  <si>
    <t>Reportar oportunamente las novedades para que sean incluidas en nómina.</t>
  </si>
  <si>
    <t>Inseguridad  en el sistema de información.</t>
  </si>
  <si>
    <t>Las pocas medidas de seguridad  permiten el acceso a los archivos a través de la red y la manipulación  del sistema de información en el módulo de nómina.</t>
  </si>
  <si>
    <t xml:space="preserve">Falta de seguridad en el sistema de información. </t>
  </si>
  <si>
    <t>Imposibilidad de dar información veraz a la administración.</t>
  </si>
  <si>
    <t xml:space="preserve"> Tener Backus de la información generada.
</t>
  </si>
  <si>
    <t xml:space="preserve">Oficina de Sistemas.
Oficina de Talento Humano.
</t>
  </si>
  <si>
    <t xml:space="preserve">Falta de establecimiento de contraseñas y usuarios para evitar la manipulación de la información. </t>
  </si>
  <si>
    <t>Posible vulneración a instalaciones y documentos.</t>
  </si>
  <si>
    <t>Establecer contraseñas o claves de acceso al sistema.</t>
  </si>
  <si>
    <t>Alteración de la información.</t>
  </si>
  <si>
    <t>Detrimento del patrimonio público.</t>
  </si>
  <si>
    <t>Carencia de un kardex de personal</t>
  </si>
  <si>
    <t xml:space="preserve"> No disponer de un sistema para registrar todas las novedades que se presenten relacionadas con el personal vinculado a la institución.</t>
  </si>
  <si>
    <t xml:space="preserve">Demoras en el registro de las novedades por no tener un sistema de registro. </t>
  </si>
  <si>
    <t>Demora en la verificación de la información.</t>
  </si>
  <si>
    <t>Coordinar la implementación del kardex para registro y control de novedades de personal.
La E.S.E cuenta con un sistema para reportar novedades, herramienta ALISTA que suministra la ARL.</t>
  </si>
  <si>
    <t xml:space="preserve">Oficina de Talento Humano.
 Subdirección Administrativa.
</t>
  </si>
  <si>
    <t xml:space="preserve">Falta de recursos para la implentacion del sistema. </t>
  </si>
  <si>
    <t xml:space="preserve"> Inconsistencias en la información generada por el área.</t>
  </si>
  <si>
    <t>Talento Humano</t>
  </si>
  <si>
    <t>A7R. 001</t>
  </si>
  <si>
    <t>A7R. 002</t>
  </si>
  <si>
    <t>A7R. 003</t>
  </si>
  <si>
    <t>A7R. 004</t>
  </si>
  <si>
    <t>A7R. 005</t>
  </si>
  <si>
    <t>A7R. 006</t>
  </si>
  <si>
    <t>A7R. 007</t>
  </si>
  <si>
    <t>Vigencia 2023</t>
  </si>
  <si>
    <t>FRANCISCO FRANCO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</si>
</sst>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sz val="8"/>
      <color theme="1"/>
      <name val="Calibri Light"/>
      <family val="2"/>
    </font>
    <font>
      <sz val="12"/>
      <color theme="1"/>
      <name val="Calibri Light"/>
      <family val="2"/>
    </font>
    <font>
      <sz val="10"/>
      <color theme="1"/>
      <name val="Calibri Light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4" xfId="0" applyBorder="1"/>
    <xf numFmtId="0" fontId="0" fillId="0" borderId="9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11" borderId="1" xfId="0" applyFill="1" applyBorder="1"/>
    <xf numFmtId="0" fontId="5" fillId="2" borderId="1" xfId="0" applyFont="1" applyFill="1" applyBorder="1" applyAlignment="1">
      <alignment vertic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9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9" fillId="0" borderId="0" xfId="0" applyFont="1"/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9" fontId="5" fillId="0" borderId="1" xfId="0" applyNumberFormat="1" applyFont="1" applyBorder="1" applyAlignment="1">
      <alignment horizontal="center" vertical="center"/>
    </xf>
    <xf numFmtId="0" fontId="9" fillId="2" borderId="0" xfId="0" applyFont="1" applyFill="1"/>
    <xf numFmtId="0" fontId="9" fillId="5" borderId="0" xfId="0" applyFont="1" applyFill="1"/>
    <xf numFmtId="0" fontId="9" fillId="6" borderId="0" xfId="0" applyFont="1" applyFill="1"/>
    <xf numFmtId="0" fontId="5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22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431006</xdr:colOff>
      <xdr:row>0</xdr:row>
      <xdr:rowOff>138112</xdr:rowOff>
    </xdr:from>
    <xdr:to>
      <xdr:col>0</xdr:col>
      <xdr:colOff>431006</xdr:colOff>
      <xdr:row>0</xdr:row>
      <xdr:rowOff>430258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0833F53-3B9B-4250-AC5B-49840571B67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64344" b="26804"/>
        <a:stretch/>
      </xdr:blipFill>
      <xdr:spPr bwMode="auto">
        <a:xfrm>
          <a:off x="431006" y="138112"/>
          <a:ext cx="1086970" cy="26992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419896</xdr:colOff>
      <xdr:row>0</xdr:row>
      <xdr:rowOff>112965</xdr:rowOff>
    </xdr:from>
    <xdr:to>
      <xdr:col>15</xdr:col>
      <xdr:colOff>419896</xdr:colOff>
      <xdr:row>1</xdr:row>
      <xdr:rowOff>115393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7B21A072-33E0-4964-9916-9BF42677EAB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64344" b="26804"/>
        <a:stretch/>
      </xdr:blipFill>
      <xdr:spPr bwMode="auto">
        <a:xfrm>
          <a:off x="18364996" y="112965"/>
          <a:ext cx="1004250" cy="4247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21317</xdr:colOff>
      <xdr:row>0</xdr:row>
      <xdr:rowOff>48534</xdr:rowOff>
    </xdr:from>
    <xdr:to>
      <xdr:col>16</xdr:col>
      <xdr:colOff>81153</xdr:colOff>
      <xdr:row>2</xdr:row>
      <xdr:rowOff>291195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871C150-CF2F-4614-B788-A3CE0EC50AE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5817" y="48534"/>
          <a:ext cx="1599711" cy="9887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0</xdr:row>
      <xdr:rowOff>0</xdr:rowOff>
    </xdr:from>
    <xdr:to>
      <xdr:col>1</xdr:col>
      <xdr:colOff>1240518</xdr:colOff>
      <xdr:row>2</xdr:row>
      <xdr:rowOff>233589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1BC08C5-5F94-4800-9890-064F3FD7559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0"/>
          <a:ext cx="1605643" cy="9797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FORMATO%20ACT/Plantilla%20matriz%20de%20riesgo%20HSJ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11;N/MAPA%20DE%20RIESGOS%202020/ADMINISTRATIVOS/Mapa%20de%20riesgo%20recursos%20humanos%20%20HSJM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a de valoración"/>
      <sheetName val="C X PAGAR"/>
      <sheetName val="SIAU"/>
      <sheetName val="FACTURACIÓN"/>
      <sheetName val="CONTABILIDAD"/>
      <sheetName val="CI DISCIPLINARIO"/>
      <sheetName val="ESTADÍSTICA"/>
      <sheetName val="CALIDAD"/>
      <sheetName val="TALENTO H"/>
      <sheetName val="TESORERÍA"/>
      <sheetName val="SUMINISTROS"/>
      <sheetName val="PRESUPUESTOS"/>
      <sheetName val="SUBD ADMINISTRATIVA"/>
      <sheetName val="ACTIVOS FIJOS"/>
      <sheetName val="CARTERA"/>
      <sheetName val="JURIDICA"/>
      <sheetName val="AMBIENTAL"/>
    </sheetNames>
    <sheetDataSet>
      <sheetData sheetId="0">
        <row r="4">
          <cell r="A4" t="str">
            <v xml:space="preserve">Calificación </v>
          </cell>
          <cell r="B4" t="str">
            <v>Valoración</v>
          </cell>
        </row>
        <row r="5">
          <cell r="A5" t="str">
            <v>Baja</v>
          </cell>
          <cell r="B5">
            <v>1</v>
          </cell>
        </row>
        <row r="6">
          <cell r="A6" t="str">
            <v>Media</v>
          </cell>
          <cell r="B6">
            <v>2</v>
          </cell>
        </row>
        <row r="7">
          <cell r="A7" t="str">
            <v>Alta</v>
          </cell>
          <cell r="B7">
            <v>3</v>
          </cell>
        </row>
        <row r="12">
          <cell r="A12" t="str">
            <v>Calificación</v>
          </cell>
          <cell r="B12" t="str">
            <v>Valoración</v>
          </cell>
        </row>
        <row r="13">
          <cell r="A13" t="str">
            <v>Leve</v>
          </cell>
          <cell r="B13">
            <v>5</v>
          </cell>
        </row>
        <row r="14">
          <cell r="A14" t="str">
            <v>Moderado</v>
          </cell>
          <cell r="B14">
            <v>10</v>
          </cell>
        </row>
        <row r="15">
          <cell r="A15" t="str">
            <v>Catastrófico</v>
          </cell>
          <cell r="B15">
            <v>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a de valoración"/>
      <sheetName val="Matriz"/>
    </sheetNames>
    <sheetDataSet>
      <sheetData sheetId="0"/>
      <sheetData sheetId="1">
        <row r="8">
          <cell r="I8" t="str">
            <v>Moderado</v>
          </cell>
        </row>
        <row r="9">
          <cell r="I9" t="str">
            <v>Moderado</v>
          </cell>
        </row>
        <row r="10">
          <cell r="I10" t="str">
            <v>Catastrófico</v>
          </cell>
        </row>
        <row r="11">
          <cell r="I11" t="str">
            <v>Moderado</v>
          </cell>
        </row>
        <row r="12">
          <cell r="I12" t="str">
            <v>Catastrófico</v>
          </cell>
        </row>
        <row r="14">
          <cell r="I14" t="str">
            <v>Catastrófico</v>
          </cell>
        </row>
        <row r="15">
          <cell r="I15" t="str">
            <v>Moderado</v>
          </cell>
        </row>
        <row r="16">
          <cell r="I16" t="str">
            <v>Moderado</v>
          </cell>
        </row>
        <row r="18">
          <cell r="I18" t="str">
            <v>Moderado</v>
          </cell>
        </row>
        <row r="19">
          <cell r="I19" t="str">
            <v>Catastrófico</v>
          </cell>
        </row>
        <row r="20">
          <cell r="I20" t="str">
            <v>Moderado</v>
          </cell>
        </row>
        <row r="23">
          <cell r="I23" t="str">
            <v>Moderado</v>
          </cell>
        </row>
        <row r="24">
          <cell r="I24" t="str">
            <v>Moderado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9"/>
  <sheetViews>
    <sheetView topLeftCell="A13" workbookViewId="0">
      <selection activeCell="A28" sqref="A28:B29"/>
    </sheetView>
  </sheetViews>
  <sheetFormatPr baseColWidth="10" defaultRowHeight="15" x14ac:dyDescent="0.25"/>
  <cols>
    <col min="1" max="1" width="18.140625" customWidth="1"/>
    <col min="2" max="2" width="20.140625" style="1" customWidth="1"/>
    <col min="6" max="6" width="15" style="21" customWidth="1"/>
    <col min="7" max="7" width="14.28515625" style="1" customWidth="1"/>
    <col min="8" max="8" width="11.42578125" style="1"/>
    <col min="9" max="9" width="19.140625" customWidth="1"/>
    <col min="10" max="10" width="18.42578125" customWidth="1"/>
  </cols>
  <sheetData>
    <row r="2" spans="1:10" ht="32.25" customHeight="1" x14ac:dyDescent="0.25">
      <c r="A2" s="49" t="s">
        <v>21</v>
      </c>
      <c r="B2" s="50"/>
    </row>
    <row r="3" spans="1:10" x14ac:dyDescent="0.25">
      <c r="A3" s="52" t="s">
        <v>22</v>
      </c>
      <c r="B3" s="52"/>
      <c r="G3" s="8"/>
    </row>
    <row r="4" spans="1:10" x14ac:dyDescent="0.25">
      <c r="A4" s="6" t="s">
        <v>23</v>
      </c>
      <c r="B4" s="20" t="s">
        <v>24</v>
      </c>
    </row>
    <row r="5" spans="1:10" x14ac:dyDescent="0.25">
      <c r="A5" s="2" t="s">
        <v>25</v>
      </c>
      <c r="B5" s="20">
        <v>1</v>
      </c>
    </row>
    <row r="6" spans="1:10" ht="15.75" thickBot="1" x14ac:dyDescent="0.3">
      <c r="A6" s="4" t="s">
        <v>26</v>
      </c>
      <c r="B6" s="20">
        <v>2</v>
      </c>
      <c r="F6" s="63" t="s">
        <v>57</v>
      </c>
      <c r="G6" s="63"/>
      <c r="H6" s="63"/>
      <c r="I6" s="63"/>
      <c r="J6" s="63"/>
    </row>
    <row r="7" spans="1:10" x14ac:dyDescent="0.25">
      <c r="A7" s="5" t="s">
        <v>27</v>
      </c>
      <c r="B7" s="20">
        <v>3</v>
      </c>
      <c r="F7" s="55" t="s">
        <v>33</v>
      </c>
      <c r="G7" s="57" t="s">
        <v>36</v>
      </c>
      <c r="H7" s="59" t="s">
        <v>46</v>
      </c>
      <c r="I7" s="60"/>
      <c r="J7" s="61"/>
    </row>
    <row r="8" spans="1:10" ht="15.75" thickBot="1" x14ac:dyDescent="0.3">
      <c r="F8" s="56"/>
      <c r="G8" s="58"/>
      <c r="H8" s="16" t="s">
        <v>37</v>
      </c>
      <c r="I8" s="17"/>
      <c r="J8" s="12" t="s">
        <v>8</v>
      </c>
    </row>
    <row r="9" spans="1:10" x14ac:dyDescent="0.25">
      <c r="F9" s="64">
        <v>1</v>
      </c>
      <c r="G9" s="13">
        <v>5</v>
      </c>
      <c r="H9" s="10">
        <f>+F9*G9</f>
        <v>5</v>
      </c>
      <c r="I9" s="18" t="s">
        <v>47</v>
      </c>
      <c r="J9" s="9" t="s">
        <v>42</v>
      </c>
    </row>
    <row r="10" spans="1:10" ht="18.75" customHeight="1" x14ac:dyDescent="0.25">
      <c r="A10" s="49" t="s">
        <v>34</v>
      </c>
      <c r="B10" s="50"/>
      <c r="F10" s="65"/>
      <c r="G10" s="13">
        <v>10</v>
      </c>
      <c r="H10" s="10">
        <f>+F9*G10</f>
        <v>10</v>
      </c>
      <c r="I10" s="54" t="s">
        <v>48</v>
      </c>
      <c r="J10" s="62" t="s">
        <v>43</v>
      </c>
    </row>
    <row r="11" spans="1:10" ht="15.75" thickBot="1" x14ac:dyDescent="0.3">
      <c r="A11" s="52" t="s">
        <v>35</v>
      </c>
      <c r="B11" s="52"/>
      <c r="F11" s="66"/>
      <c r="G11" s="14">
        <v>20</v>
      </c>
      <c r="H11" s="11">
        <f>+F9*G11</f>
        <v>20</v>
      </c>
      <c r="I11" s="54"/>
      <c r="J11" s="62"/>
    </row>
    <row r="12" spans="1:10" x14ac:dyDescent="0.25">
      <c r="A12" s="7" t="s">
        <v>32</v>
      </c>
      <c r="B12" s="20" t="s">
        <v>24</v>
      </c>
      <c r="F12" s="64">
        <v>2</v>
      </c>
      <c r="G12" s="15">
        <v>5</v>
      </c>
      <c r="H12" s="9">
        <f>+F12*G9</f>
        <v>10</v>
      </c>
      <c r="I12" s="53" t="s">
        <v>66</v>
      </c>
      <c r="J12" s="62" t="s">
        <v>29</v>
      </c>
    </row>
    <row r="13" spans="1:10" x14ac:dyDescent="0.25">
      <c r="A13" s="2" t="s">
        <v>28</v>
      </c>
      <c r="B13" s="20">
        <v>5</v>
      </c>
      <c r="F13" s="65"/>
      <c r="G13" s="13">
        <v>10</v>
      </c>
      <c r="H13" s="10">
        <f>+F12*G10</f>
        <v>20</v>
      </c>
      <c r="I13" s="53"/>
      <c r="J13" s="62"/>
    </row>
    <row r="14" spans="1:10" ht="15.75" thickBot="1" x14ac:dyDescent="0.3">
      <c r="A14" s="4" t="s">
        <v>29</v>
      </c>
      <c r="B14" s="20">
        <v>10</v>
      </c>
      <c r="F14" s="66"/>
      <c r="G14" s="14">
        <v>20</v>
      </c>
      <c r="H14" s="11">
        <f>+F12*G11</f>
        <v>40</v>
      </c>
      <c r="I14" s="53"/>
      <c r="J14" s="62"/>
    </row>
    <row r="15" spans="1:10" x14ac:dyDescent="0.25">
      <c r="A15" s="5" t="s">
        <v>39</v>
      </c>
      <c r="B15" s="20">
        <v>20</v>
      </c>
      <c r="F15" s="64">
        <v>3</v>
      </c>
      <c r="G15" s="15">
        <v>5</v>
      </c>
      <c r="H15" s="9">
        <f>+F15*G9</f>
        <v>15</v>
      </c>
      <c r="I15" s="54" t="s">
        <v>58</v>
      </c>
      <c r="J15" s="62" t="s">
        <v>44</v>
      </c>
    </row>
    <row r="16" spans="1:10" x14ac:dyDescent="0.25">
      <c r="F16" s="65"/>
      <c r="G16" s="13">
        <v>10</v>
      </c>
      <c r="H16" s="10">
        <f>+F15*G16</f>
        <v>30</v>
      </c>
      <c r="I16" s="54"/>
      <c r="J16" s="62"/>
    </row>
    <row r="17" spans="1:10" ht="15.75" thickBot="1" x14ac:dyDescent="0.3">
      <c r="F17" s="66"/>
      <c r="G17" s="14">
        <v>20</v>
      </c>
      <c r="H17" s="11">
        <f>+F15*G17</f>
        <v>60</v>
      </c>
      <c r="I17" s="19" t="s">
        <v>49</v>
      </c>
      <c r="J17" s="11" t="s">
        <v>45</v>
      </c>
    </row>
    <row r="18" spans="1:10" x14ac:dyDescent="0.25">
      <c r="A18" s="51" t="s">
        <v>40</v>
      </c>
      <c r="B18" s="51"/>
    </row>
    <row r="19" spans="1:10" x14ac:dyDescent="0.25">
      <c r="A19" s="52" t="s">
        <v>41</v>
      </c>
      <c r="B19" s="52"/>
    </row>
    <row r="20" spans="1:10" x14ac:dyDescent="0.25">
      <c r="A20" s="7" t="s">
        <v>32</v>
      </c>
      <c r="B20" s="20" t="s">
        <v>24</v>
      </c>
    </row>
    <row r="21" spans="1:10" x14ac:dyDescent="0.25">
      <c r="A21" s="2" t="s">
        <v>42</v>
      </c>
      <c r="B21" s="20"/>
    </row>
    <row r="22" spans="1:10" x14ac:dyDescent="0.25">
      <c r="A22" s="3" t="s">
        <v>43</v>
      </c>
      <c r="B22" s="20"/>
    </row>
    <row r="23" spans="1:10" x14ac:dyDescent="0.25">
      <c r="A23" s="4" t="s">
        <v>29</v>
      </c>
      <c r="B23" s="20"/>
    </row>
    <row r="24" spans="1:10" x14ac:dyDescent="0.25">
      <c r="A24" s="22" t="s">
        <v>44</v>
      </c>
      <c r="B24" s="20"/>
    </row>
    <row r="25" spans="1:10" x14ac:dyDescent="0.25">
      <c r="A25" s="5" t="s">
        <v>45</v>
      </c>
      <c r="B25" s="20"/>
    </row>
    <row r="27" spans="1:10" x14ac:dyDescent="0.25">
      <c r="A27" s="1"/>
    </row>
    <row r="28" spans="1:10" x14ac:dyDescent="0.25">
      <c r="A28" s="24"/>
      <c r="B28" s="24"/>
    </row>
    <row r="29" spans="1:10" x14ac:dyDescent="0.25">
      <c r="A29" s="1"/>
      <c r="B29" s="25"/>
    </row>
    <row r="30" spans="1:10" x14ac:dyDescent="0.25">
      <c r="A30" s="1"/>
      <c r="B30" s="25"/>
    </row>
    <row r="31" spans="1:10" x14ac:dyDescent="0.25">
      <c r="A31" s="1"/>
      <c r="B31" s="25"/>
    </row>
    <row r="32" spans="1:10" x14ac:dyDescent="0.25">
      <c r="A32" s="1"/>
      <c r="B32" s="25"/>
    </row>
    <row r="33" spans="1:2" x14ac:dyDescent="0.25">
      <c r="A33" s="1"/>
      <c r="B33" s="25"/>
    </row>
    <row r="34" spans="1:2" x14ac:dyDescent="0.25">
      <c r="A34" s="1"/>
      <c r="B34" s="25"/>
    </row>
    <row r="35" spans="1:2" x14ac:dyDescent="0.25">
      <c r="A35" s="1"/>
      <c r="B35" s="25"/>
    </row>
    <row r="36" spans="1:2" x14ac:dyDescent="0.25">
      <c r="A36" s="1"/>
      <c r="B36" s="25"/>
    </row>
    <row r="37" spans="1:2" x14ac:dyDescent="0.25">
      <c r="A37" s="1"/>
      <c r="B37" s="25"/>
    </row>
    <row r="38" spans="1:2" x14ac:dyDescent="0.25">
      <c r="A38" s="1"/>
      <c r="B38" s="25"/>
    </row>
    <row r="39" spans="1:2" x14ac:dyDescent="0.25">
      <c r="A39" s="1"/>
      <c r="B39" s="21"/>
    </row>
  </sheetData>
  <mergeCells count="19">
    <mergeCell ref="A10:B10"/>
    <mergeCell ref="J12:J14"/>
    <mergeCell ref="J15:J16"/>
    <mergeCell ref="A2:B2"/>
    <mergeCell ref="A18:B18"/>
    <mergeCell ref="A19:B19"/>
    <mergeCell ref="A3:B3"/>
    <mergeCell ref="I12:I14"/>
    <mergeCell ref="I15:I16"/>
    <mergeCell ref="F7:F8"/>
    <mergeCell ref="G7:G8"/>
    <mergeCell ref="H7:J7"/>
    <mergeCell ref="I10:I11"/>
    <mergeCell ref="J10:J11"/>
    <mergeCell ref="F6:J6"/>
    <mergeCell ref="F9:F11"/>
    <mergeCell ref="F12:F14"/>
    <mergeCell ref="F15:F17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76B60-A535-4924-A520-E633689DE466}">
  <dimension ref="A1:AA48"/>
  <sheetViews>
    <sheetView tabSelected="1" zoomScale="60" zoomScaleNormal="60" workbookViewId="0">
      <selection activeCell="F10" sqref="F10"/>
    </sheetView>
  </sheetViews>
  <sheetFormatPr baseColWidth="10" defaultColWidth="0" defaultRowHeight="15.75" customHeight="1" zeroHeight="1" x14ac:dyDescent="0.25"/>
  <cols>
    <col min="1" max="1" width="14" style="40" customWidth="1"/>
    <col min="2" max="2" width="31.28515625" style="40" customWidth="1"/>
    <col min="3" max="3" width="41.7109375" style="40" customWidth="1"/>
    <col min="4" max="4" width="22.28515625" style="40" customWidth="1"/>
    <col min="5" max="5" width="39.85546875" style="40" customWidth="1"/>
    <col min="6" max="6" width="41.28515625" style="40" customWidth="1"/>
    <col min="7" max="7" width="17" style="40" customWidth="1"/>
    <col min="8" max="8" width="11.85546875" style="40" hidden="1"/>
    <col min="9" max="9" width="14.42578125" style="40" customWidth="1"/>
    <col min="10" max="10" width="11.42578125" style="40" hidden="1"/>
    <col min="11" max="11" width="15.7109375" style="40" hidden="1"/>
    <col min="12" max="12" width="13.85546875" style="40" hidden="1"/>
    <col min="13" max="13" width="19.28515625" style="40" customWidth="1"/>
    <col min="14" max="14" width="13.42578125" style="40" customWidth="1"/>
    <col min="15" max="15" width="9.28515625" style="40" customWidth="1"/>
    <col min="16" max="16" width="13.7109375" style="40" customWidth="1"/>
    <col min="17" max="17" width="12.42578125" style="42" customWidth="1"/>
    <col min="18" max="18" width="48" style="40" customWidth="1"/>
    <col min="19" max="19" width="39.140625" style="40" customWidth="1"/>
    <col min="20" max="20" width="35.42578125" style="40" customWidth="1"/>
    <col min="21" max="21" width="20.140625" style="42" hidden="1"/>
    <col min="22" max="22" width="11.42578125" style="42" hidden="1"/>
    <col min="23" max="24" width="29" style="40" customWidth="1"/>
    <col min="25" max="25" width="11.42578125" style="39" customWidth="1"/>
    <col min="26" max="26" width="0" style="40" hidden="1" customWidth="1"/>
    <col min="27" max="16384" width="11.42578125" style="40" hidden="1"/>
  </cols>
  <sheetData>
    <row r="1" spans="1:27" ht="34.5" customHeight="1" x14ac:dyDescent="0.25">
      <c r="A1" s="69"/>
      <c r="B1" s="69"/>
      <c r="C1" s="74" t="s">
        <v>0</v>
      </c>
      <c r="D1" s="75"/>
      <c r="E1" s="75"/>
      <c r="F1" s="75"/>
      <c r="G1" s="76"/>
      <c r="H1" s="35"/>
      <c r="I1" s="71" t="s">
        <v>69</v>
      </c>
      <c r="J1" s="71"/>
      <c r="K1" s="71"/>
      <c r="L1" s="71"/>
      <c r="M1" s="71"/>
      <c r="N1" s="70"/>
      <c r="O1" s="70"/>
      <c r="P1" s="70"/>
      <c r="Q1" s="70"/>
      <c r="R1" s="70" t="s">
        <v>0</v>
      </c>
      <c r="S1" s="70"/>
      <c r="T1" s="70"/>
      <c r="U1" s="70"/>
      <c r="V1" s="70"/>
      <c r="W1" s="70"/>
      <c r="X1" s="48" t="s">
        <v>69</v>
      </c>
      <c r="Z1" s="38"/>
      <c r="AA1" s="38"/>
    </row>
    <row r="2" spans="1:27" ht="23.25" customHeight="1" x14ac:dyDescent="0.25">
      <c r="A2" s="69"/>
      <c r="B2" s="69"/>
      <c r="C2" s="74" t="s">
        <v>1</v>
      </c>
      <c r="D2" s="75"/>
      <c r="E2" s="75"/>
      <c r="F2" s="75"/>
      <c r="G2" s="76"/>
      <c r="H2" s="35"/>
      <c r="I2" s="71" t="s">
        <v>70</v>
      </c>
      <c r="J2" s="71"/>
      <c r="K2" s="71"/>
      <c r="L2" s="71"/>
      <c r="M2" s="71"/>
      <c r="N2" s="70"/>
      <c r="O2" s="70"/>
      <c r="P2" s="70"/>
      <c r="Q2" s="70"/>
      <c r="R2" s="70" t="s">
        <v>1</v>
      </c>
      <c r="S2" s="70"/>
      <c r="T2" s="70"/>
      <c r="U2" s="70"/>
      <c r="V2" s="70"/>
      <c r="W2" s="70"/>
      <c r="X2" s="48" t="s">
        <v>70</v>
      </c>
      <c r="Z2" s="38"/>
      <c r="AA2" s="38"/>
    </row>
    <row r="3" spans="1:27" ht="23.25" customHeight="1" x14ac:dyDescent="0.25">
      <c r="A3" s="69"/>
      <c r="B3" s="69"/>
      <c r="C3" s="74" t="s">
        <v>151</v>
      </c>
      <c r="D3" s="75"/>
      <c r="E3" s="75"/>
      <c r="F3" s="75"/>
      <c r="G3" s="76"/>
      <c r="H3" s="35"/>
      <c r="I3" s="71" t="s">
        <v>71</v>
      </c>
      <c r="J3" s="71"/>
      <c r="K3" s="71"/>
      <c r="L3" s="71"/>
      <c r="M3" s="71"/>
      <c r="N3" s="70"/>
      <c r="O3" s="70"/>
      <c r="P3" s="70"/>
      <c r="Q3" s="70"/>
      <c r="R3" s="70" t="s">
        <v>151</v>
      </c>
      <c r="S3" s="70"/>
      <c r="T3" s="70"/>
      <c r="U3" s="70"/>
      <c r="V3" s="70"/>
      <c r="W3" s="70"/>
      <c r="X3" s="48" t="s">
        <v>71</v>
      </c>
      <c r="Z3" s="38"/>
      <c r="AA3" s="38"/>
    </row>
    <row r="4" spans="1:27" x14ac:dyDescent="0.25">
      <c r="A4" s="67" t="s">
        <v>2</v>
      </c>
      <c r="B4" s="67"/>
      <c r="C4" s="68" t="s">
        <v>143</v>
      </c>
      <c r="D4" s="68"/>
      <c r="E4" s="27" t="s">
        <v>3</v>
      </c>
      <c r="F4" s="77" t="s">
        <v>152</v>
      </c>
      <c r="G4" s="78"/>
      <c r="H4" s="36"/>
      <c r="I4" s="71" t="s">
        <v>72</v>
      </c>
      <c r="J4" s="71"/>
      <c r="K4" s="71"/>
      <c r="L4" s="71"/>
      <c r="M4" s="71"/>
      <c r="N4" s="67" t="s">
        <v>4</v>
      </c>
      <c r="O4" s="67"/>
      <c r="P4" s="67"/>
      <c r="Q4" s="67"/>
      <c r="R4" s="36" t="s">
        <v>74</v>
      </c>
      <c r="S4" s="23" t="s">
        <v>3</v>
      </c>
      <c r="T4" s="73" t="s">
        <v>152</v>
      </c>
      <c r="U4" s="73"/>
      <c r="V4" s="73"/>
      <c r="W4" s="73"/>
      <c r="X4" s="48" t="s">
        <v>72</v>
      </c>
      <c r="Z4" s="38"/>
      <c r="AA4" s="38"/>
    </row>
    <row r="5" spans="1:27" x14ac:dyDescent="0.25">
      <c r="A5" s="72" t="s">
        <v>75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 t="s">
        <v>73</v>
      </c>
      <c r="O5" s="67"/>
      <c r="P5" s="67"/>
      <c r="Q5" s="67"/>
      <c r="R5" s="67"/>
      <c r="S5" s="67"/>
      <c r="T5" s="67"/>
      <c r="U5" s="67"/>
      <c r="V5" s="67"/>
      <c r="W5" s="67"/>
      <c r="X5" s="67"/>
    </row>
    <row r="6" spans="1:27" ht="36.75" customHeight="1" x14ac:dyDescent="0.25">
      <c r="A6" s="79" t="s">
        <v>5</v>
      </c>
      <c r="B6" s="79" t="s">
        <v>6</v>
      </c>
      <c r="C6" s="79" t="s">
        <v>7</v>
      </c>
      <c r="D6" s="79" t="s">
        <v>8</v>
      </c>
      <c r="E6" s="79" t="s">
        <v>9</v>
      </c>
      <c r="F6" s="79" t="s">
        <v>10</v>
      </c>
      <c r="G6" s="85" t="s">
        <v>76</v>
      </c>
      <c r="H6" s="85"/>
      <c r="I6" s="85"/>
      <c r="J6" s="85"/>
      <c r="K6" s="85"/>
      <c r="L6" s="85"/>
      <c r="M6" s="85"/>
      <c r="N6" s="79" t="s">
        <v>5</v>
      </c>
      <c r="O6" s="85" t="s">
        <v>11</v>
      </c>
      <c r="P6" s="85" t="s">
        <v>55</v>
      </c>
      <c r="Q6" s="81" t="s">
        <v>56</v>
      </c>
      <c r="R6" s="79" t="s">
        <v>12</v>
      </c>
      <c r="S6" s="79" t="s">
        <v>13</v>
      </c>
      <c r="T6" s="79" t="s">
        <v>14</v>
      </c>
      <c r="U6" s="85" t="s">
        <v>15</v>
      </c>
      <c r="V6" s="85"/>
      <c r="W6" s="85"/>
      <c r="X6" s="79" t="s">
        <v>16</v>
      </c>
      <c r="Z6" s="39" t="s">
        <v>68</v>
      </c>
    </row>
    <row r="7" spans="1:27" ht="15" customHeight="1" x14ac:dyDescent="0.25">
      <c r="A7" s="79"/>
      <c r="B7" s="79"/>
      <c r="C7" s="79"/>
      <c r="D7" s="79"/>
      <c r="E7" s="79"/>
      <c r="F7" s="79"/>
      <c r="G7" s="28" t="s">
        <v>31</v>
      </c>
      <c r="H7" s="29" t="s">
        <v>37</v>
      </c>
      <c r="I7" s="28" t="s">
        <v>30</v>
      </c>
      <c r="J7" s="29" t="s">
        <v>37</v>
      </c>
      <c r="K7" s="30" t="s">
        <v>38</v>
      </c>
      <c r="L7" s="30" t="s">
        <v>77</v>
      </c>
      <c r="M7" s="28" t="s">
        <v>17</v>
      </c>
      <c r="N7" s="79"/>
      <c r="O7" s="85"/>
      <c r="P7" s="85"/>
      <c r="Q7" s="81"/>
      <c r="R7" s="79"/>
      <c r="S7" s="79"/>
      <c r="T7" s="79"/>
      <c r="U7" s="28"/>
      <c r="V7" s="28"/>
      <c r="W7" s="28" t="s">
        <v>17</v>
      </c>
      <c r="X7" s="79"/>
    </row>
    <row r="8" spans="1:27" ht="120.75" customHeight="1" x14ac:dyDescent="0.25">
      <c r="A8" s="80" t="s">
        <v>144</v>
      </c>
      <c r="B8" s="81" t="s">
        <v>78</v>
      </c>
      <c r="C8" s="82" t="s">
        <v>79</v>
      </c>
      <c r="D8" s="81" t="s">
        <v>63</v>
      </c>
      <c r="E8" s="31" t="s">
        <v>80</v>
      </c>
      <c r="F8" s="31" t="s">
        <v>81</v>
      </c>
      <c r="G8" s="26" t="s">
        <v>25</v>
      </c>
      <c r="H8" s="27">
        <f>+VLOOKUP(G8,'[1]Tabla de valoración'!A4:B7,2,0)</f>
        <v>1</v>
      </c>
      <c r="I8" s="26" t="s">
        <v>29</v>
      </c>
      <c r="J8" s="27">
        <f>+VLOOKUP([2]Matriz!I8,'[1]Tabla de valoración'!$A$12:$B$15,2,0)</f>
        <v>10</v>
      </c>
      <c r="K8" s="27">
        <f>H8*J8</f>
        <v>10</v>
      </c>
      <c r="L8" s="67">
        <f>+AVERAGE(K8:K9)</f>
        <v>15</v>
      </c>
      <c r="M8" s="83" t="s">
        <v>29</v>
      </c>
      <c r="N8" s="80" t="str">
        <f>+A8</f>
        <v>A7R. 001</v>
      </c>
      <c r="O8" s="26" t="s">
        <v>18</v>
      </c>
      <c r="P8" s="26" t="s">
        <v>18</v>
      </c>
      <c r="Q8" s="33">
        <v>0.75</v>
      </c>
      <c r="R8" s="31" t="s">
        <v>82</v>
      </c>
      <c r="S8" s="81" t="s">
        <v>83</v>
      </c>
      <c r="T8" s="81" t="s">
        <v>84</v>
      </c>
      <c r="U8" s="26">
        <f>+L8-(L8*Q8)</f>
        <v>3.75</v>
      </c>
      <c r="V8" s="68">
        <f>+AVERAGE(U8:U9)</f>
        <v>3.75</v>
      </c>
      <c r="W8" s="83" t="s">
        <v>42</v>
      </c>
      <c r="X8" s="68" t="s">
        <v>50</v>
      </c>
    </row>
    <row r="9" spans="1:27" ht="100.5" customHeight="1" x14ac:dyDescent="0.25">
      <c r="A9" s="80"/>
      <c r="B9" s="81"/>
      <c r="C9" s="82"/>
      <c r="D9" s="81"/>
      <c r="E9" s="32" t="s">
        <v>85</v>
      </c>
      <c r="F9" s="31" t="s">
        <v>86</v>
      </c>
      <c r="G9" s="26" t="s">
        <v>26</v>
      </c>
      <c r="H9" s="27">
        <f>+VLOOKUP(G9,'[1]Tabla de valoración'!$A$4:$B$7,2,0)</f>
        <v>2</v>
      </c>
      <c r="I9" s="26" t="s">
        <v>29</v>
      </c>
      <c r="J9" s="27">
        <f>+VLOOKUP([2]Matriz!I9,'[1]Tabla de valoración'!$A$12:$B$15,2,0)</f>
        <v>10</v>
      </c>
      <c r="K9" s="27">
        <f>+H9*J9</f>
        <v>20</v>
      </c>
      <c r="L9" s="67"/>
      <c r="M9" s="84"/>
      <c r="N9" s="80"/>
      <c r="O9" s="26" t="s">
        <v>18</v>
      </c>
      <c r="P9" s="26" t="s">
        <v>18</v>
      </c>
      <c r="Q9" s="33">
        <v>0.75</v>
      </c>
      <c r="R9" s="31" t="s">
        <v>87</v>
      </c>
      <c r="S9" s="81"/>
      <c r="T9" s="81"/>
      <c r="U9" s="26">
        <f>+L8-(L8*Q9)</f>
        <v>3.75</v>
      </c>
      <c r="V9" s="68"/>
      <c r="W9" s="84"/>
      <c r="X9" s="68"/>
    </row>
    <row r="10" spans="1:27" ht="203.25" customHeight="1" x14ac:dyDescent="0.25">
      <c r="A10" s="41" t="s">
        <v>145</v>
      </c>
      <c r="B10" s="37" t="s">
        <v>88</v>
      </c>
      <c r="C10" s="31" t="s">
        <v>89</v>
      </c>
      <c r="D10" s="37" t="s">
        <v>61</v>
      </c>
      <c r="E10" s="31" t="s">
        <v>90</v>
      </c>
      <c r="F10" s="31" t="s">
        <v>91</v>
      </c>
      <c r="G10" s="26" t="s">
        <v>26</v>
      </c>
      <c r="H10" s="27">
        <f>+VLOOKUP(G10,'[1]Tabla de valoración'!$A$4:$B$7,2,0)</f>
        <v>2</v>
      </c>
      <c r="I10" s="26" t="s">
        <v>39</v>
      </c>
      <c r="J10" s="27">
        <f>+VLOOKUP([2]Matriz!I10,'[1]Tabla de valoración'!$A$12:$B$15,2,0)</f>
        <v>20</v>
      </c>
      <c r="K10" s="27">
        <f>+H10*J10</f>
        <v>40</v>
      </c>
      <c r="L10" s="27">
        <f>+AVERAGE(K10)</f>
        <v>40</v>
      </c>
      <c r="M10" s="26" t="s">
        <v>44</v>
      </c>
      <c r="N10" s="41" t="str">
        <f>+A10</f>
        <v>A7R. 002</v>
      </c>
      <c r="O10" s="26" t="s">
        <v>18</v>
      </c>
      <c r="P10" s="26" t="s">
        <v>18</v>
      </c>
      <c r="Q10" s="33">
        <v>0.75</v>
      </c>
      <c r="R10" s="31" t="s">
        <v>92</v>
      </c>
      <c r="S10" s="37" t="s">
        <v>93</v>
      </c>
      <c r="T10" s="37" t="s">
        <v>94</v>
      </c>
      <c r="U10" s="26">
        <f>+L10-(L10*Q10)</f>
        <v>10</v>
      </c>
      <c r="V10" s="26">
        <f>+AVERAGE(U10)</f>
        <v>10</v>
      </c>
      <c r="W10" s="26" t="s">
        <v>43</v>
      </c>
      <c r="X10" s="26" t="s">
        <v>51</v>
      </c>
    </row>
    <row r="11" spans="1:27" ht="140.25" customHeight="1" x14ac:dyDescent="0.25">
      <c r="A11" s="80" t="s">
        <v>146</v>
      </c>
      <c r="B11" s="81" t="s">
        <v>95</v>
      </c>
      <c r="C11" s="82" t="s">
        <v>96</v>
      </c>
      <c r="D11" s="81" t="s">
        <v>63</v>
      </c>
      <c r="E11" s="36" t="s">
        <v>97</v>
      </c>
      <c r="F11" s="34" t="s">
        <v>98</v>
      </c>
      <c r="G11" s="26" t="s">
        <v>25</v>
      </c>
      <c r="H11" s="27">
        <f>+VLOOKUP(G11,'[1]Tabla de valoración'!$A$4:$B$7,2,0)</f>
        <v>1</v>
      </c>
      <c r="I11" s="26" t="s">
        <v>29</v>
      </c>
      <c r="J11" s="27">
        <f>+VLOOKUP([2]Matriz!I11,'[1]Tabla de valoración'!$A$12:$B$15,2,0)</f>
        <v>10</v>
      </c>
      <c r="K11" s="27">
        <f>+H11*J11</f>
        <v>10</v>
      </c>
      <c r="L11" s="67">
        <f>+AVERAGE(K11:K13)</f>
        <v>25</v>
      </c>
      <c r="M11" s="83" t="s">
        <v>29</v>
      </c>
      <c r="N11" s="80" t="str">
        <f>+A11</f>
        <v>A7R. 003</v>
      </c>
      <c r="O11" s="26" t="s">
        <v>18</v>
      </c>
      <c r="P11" s="26" t="s">
        <v>18</v>
      </c>
      <c r="Q11" s="33">
        <v>0.75</v>
      </c>
      <c r="R11" s="31" t="s">
        <v>99</v>
      </c>
      <c r="S11" s="81" t="s">
        <v>94</v>
      </c>
      <c r="T11" s="68" t="s">
        <v>65</v>
      </c>
      <c r="U11" s="26">
        <f>+L11-(L11*Q11)</f>
        <v>6.25</v>
      </c>
      <c r="V11" s="68">
        <f>+AVERAGE(U11:U13)</f>
        <v>6.25</v>
      </c>
      <c r="W11" s="83" t="s">
        <v>43</v>
      </c>
      <c r="X11" s="68" t="s">
        <v>50</v>
      </c>
    </row>
    <row r="12" spans="1:27" ht="101.25" customHeight="1" x14ac:dyDescent="0.25">
      <c r="A12" s="80"/>
      <c r="B12" s="81"/>
      <c r="C12" s="82"/>
      <c r="D12" s="81"/>
      <c r="E12" s="82" t="s">
        <v>100</v>
      </c>
      <c r="F12" s="31" t="s">
        <v>101</v>
      </c>
      <c r="G12" s="68" t="s">
        <v>26</v>
      </c>
      <c r="H12" s="67">
        <f>+VLOOKUP(G12,'[1]Tabla de valoración'!$A$4:$B$7,2,0)</f>
        <v>2</v>
      </c>
      <c r="I12" s="68" t="s">
        <v>39</v>
      </c>
      <c r="J12" s="67">
        <f>+VLOOKUP([2]Matriz!I12,'[1]Tabla de valoración'!$A$12:$B$15,2,0)</f>
        <v>20</v>
      </c>
      <c r="K12" s="67">
        <f t="shared" ref="K12:K24" si="0">+H12*J12</f>
        <v>40</v>
      </c>
      <c r="L12" s="67"/>
      <c r="M12" s="86"/>
      <c r="N12" s="80"/>
      <c r="O12" s="26" t="s">
        <v>18</v>
      </c>
      <c r="P12" s="26" t="s">
        <v>18</v>
      </c>
      <c r="Q12" s="33">
        <v>0.75</v>
      </c>
      <c r="R12" s="31" t="s">
        <v>102</v>
      </c>
      <c r="S12" s="81"/>
      <c r="T12" s="68"/>
      <c r="U12" s="26">
        <f>+L11-(L11*Q12)</f>
        <v>6.25</v>
      </c>
      <c r="V12" s="68"/>
      <c r="W12" s="86"/>
      <c r="X12" s="68"/>
    </row>
    <row r="13" spans="1:27" ht="47.25" x14ac:dyDescent="0.25">
      <c r="A13" s="80"/>
      <c r="B13" s="81"/>
      <c r="C13" s="82"/>
      <c r="D13" s="81"/>
      <c r="E13" s="82"/>
      <c r="F13" s="31" t="s">
        <v>103</v>
      </c>
      <c r="G13" s="68"/>
      <c r="H13" s="67"/>
      <c r="I13" s="68"/>
      <c r="J13" s="67"/>
      <c r="K13" s="67"/>
      <c r="L13" s="67"/>
      <c r="M13" s="84"/>
      <c r="N13" s="80"/>
      <c r="O13" s="26" t="s">
        <v>18</v>
      </c>
      <c r="P13" s="26" t="s">
        <v>18</v>
      </c>
      <c r="Q13" s="33">
        <v>0.75</v>
      </c>
      <c r="R13" s="31" t="s">
        <v>104</v>
      </c>
      <c r="S13" s="81"/>
      <c r="T13" s="68"/>
      <c r="U13" s="26">
        <f>+L11-(L11*Q13)</f>
        <v>6.25</v>
      </c>
      <c r="V13" s="68"/>
      <c r="W13" s="84"/>
      <c r="X13" s="68"/>
    </row>
    <row r="14" spans="1:27" ht="95.25" customHeight="1" x14ac:dyDescent="0.25">
      <c r="A14" s="80" t="s">
        <v>147</v>
      </c>
      <c r="B14" s="81" t="s">
        <v>105</v>
      </c>
      <c r="C14" s="82" t="s">
        <v>106</v>
      </c>
      <c r="D14" s="68" t="s">
        <v>63</v>
      </c>
      <c r="E14" s="31" t="s">
        <v>107</v>
      </c>
      <c r="F14" s="31" t="s">
        <v>108</v>
      </c>
      <c r="G14" s="26" t="s">
        <v>26</v>
      </c>
      <c r="H14" s="27">
        <f>IFERROR(VLOOKUP(G14,'[1]Tabla de valoración'!$A$4:$B$7,2,0),"")</f>
        <v>2</v>
      </c>
      <c r="I14" s="26" t="s">
        <v>39</v>
      </c>
      <c r="J14" s="27">
        <f>+VLOOKUP([2]Matriz!I14,'[1]Tabla de valoración'!$A$12:$B$15,2,0)</f>
        <v>20</v>
      </c>
      <c r="K14" s="27">
        <f t="shared" si="0"/>
        <v>40</v>
      </c>
      <c r="L14" s="67">
        <f>+AVERAGE(K14:K15)</f>
        <v>30</v>
      </c>
      <c r="M14" s="83" t="s">
        <v>29</v>
      </c>
      <c r="N14" s="80" t="str">
        <f>+A14</f>
        <v>A7R. 004</v>
      </c>
      <c r="O14" s="68" t="s">
        <v>18</v>
      </c>
      <c r="P14" s="68" t="s">
        <v>18</v>
      </c>
      <c r="Q14" s="87">
        <v>0.75</v>
      </c>
      <c r="R14" s="82" t="s">
        <v>109</v>
      </c>
      <c r="S14" s="81" t="s">
        <v>110</v>
      </c>
      <c r="T14" s="81" t="s">
        <v>111</v>
      </c>
      <c r="U14" s="68">
        <f>IFERROR(L14-(L14*Q14),"")</f>
        <v>7.5</v>
      </c>
      <c r="V14" s="68">
        <f>+AVERAGE(U14)</f>
        <v>7.5</v>
      </c>
      <c r="W14" s="83" t="s">
        <v>43</v>
      </c>
      <c r="X14" s="68" t="s">
        <v>50</v>
      </c>
    </row>
    <row r="15" spans="1:27" ht="74.25" customHeight="1" x14ac:dyDescent="0.25">
      <c r="A15" s="80"/>
      <c r="B15" s="81"/>
      <c r="C15" s="82"/>
      <c r="D15" s="68"/>
      <c r="E15" s="31" t="s">
        <v>112</v>
      </c>
      <c r="F15" s="31" t="s">
        <v>113</v>
      </c>
      <c r="G15" s="26" t="s">
        <v>26</v>
      </c>
      <c r="H15" s="27">
        <f>+VLOOKUP(G15,'[1]Tabla de valoración'!$A$4:$B$7,2,0)</f>
        <v>2</v>
      </c>
      <c r="I15" s="26" t="s">
        <v>29</v>
      </c>
      <c r="J15" s="27">
        <f>+VLOOKUP([2]Matriz!I15,'[1]Tabla de valoración'!$A$12:$B$15,2,0)</f>
        <v>10</v>
      </c>
      <c r="K15" s="27">
        <f t="shared" si="0"/>
        <v>20</v>
      </c>
      <c r="L15" s="67"/>
      <c r="M15" s="84"/>
      <c r="N15" s="80"/>
      <c r="O15" s="68"/>
      <c r="P15" s="68"/>
      <c r="Q15" s="87"/>
      <c r="R15" s="82"/>
      <c r="S15" s="68"/>
      <c r="T15" s="81"/>
      <c r="U15" s="68"/>
      <c r="V15" s="68"/>
      <c r="W15" s="84"/>
      <c r="X15" s="68"/>
    </row>
    <row r="16" spans="1:27" ht="75.75" customHeight="1" x14ac:dyDescent="0.25">
      <c r="A16" s="80" t="s">
        <v>148</v>
      </c>
      <c r="B16" s="81" t="s">
        <v>114</v>
      </c>
      <c r="C16" s="82" t="s">
        <v>115</v>
      </c>
      <c r="D16" s="68" t="s">
        <v>63</v>
      </c>
      <c r="E16" s="82" t="s">
        <v>116</v>
      </c>
      <c r="F16" s="82" t="s">
        <v>117</v>
      </c>
      <c r="G16" s="68" t="s">
        <v>25</v>
      </c>
      <c r="H16" s="67">
        <f>+VLOOKUP(G16,'[1]Tabla de valoración'!$A$4:$B$7,2,0)</f>
        <v>1</v>
      </c>
      <c r="I16" s="68" t="s">
        <v>29</v>
      </c>
      <c r="J16" s="67">
        <f>+VLOOKUP([2]Matriz!I16,'[1]Tabla de valoración'!$A$12:$B$15,2,0)</f>
        <v>10</v>
      </c>
      <c r="K16" s="67">
        <f t="shared" si="0"/>
        <v>10</v>
      </c>
      <c r="L16" s="67">
        <f>+AVERAGE(K16:K18)</f>
        <v>10</v>
      </c>
      <c r="M16" s="83" t="s">
        <v>43</v>
      </c>
      <c r="N16" s="80" t="str">
        <f>+A16</f>
        <v>A7R. 005</v>
      </c>
      <c r="O16" s="26" t="s">
        <v>18</v>
      </c>
      <c r="P16" s="26" t="s">
        <v>18</v>
      </c>
      <c r="Q16" s="33">
        <v>0.75</v>
      </c>
      <c r="R16" s="31" t="s">
        <v>118</v>
      </c>
      <c r="S16" s="81" t="s">
        <v>119</v>
      </c>
      <c r="T16" s="68" t="s">
        <v>64</v>
      </c>
      <c r="U16" s="26">
        <f>IFERROR(L16-(L16*Q16),"")</f>
        <v>2.5</v>
      </c>
      <c r="V16" s="68">
        <f>+AVERAGE(U16:U18)</f>
        <v>2.5</v>
      </c>
      <c r="W16" s="83" t="s">
        <v>42</v>
      </c>
      <c r="X16" s="68" t="s">
        <v>51</v>
      </c>
    </row>
    <row r="17" spans="1:24" ht="93.75" customHeight="1" x14ac:dyDescent="0.25">
      <c r="A17" s="80"/>
      <c r="B17" s="81"/>
      <c r="C17" s="82"/>
      <c r="D17" s="68"/>
      <c r="E17" s="82"/>
      <c r="F17" s="82"/>
      <c r="G17" s="68"/>
      <c r="H17" s="67"/>
      <c r="I17" s="68"/>
      <c r="J17" s="67"/>
      <c r="K17" s="67"/>
      <c r="L17" s="67"/>
      <c r="M17" s="86"/>
      <c r="N17" s="80"/>
      <c r="O17" s="26" t="s">
        <v>18</v>
      </c>
      <c r="P17" s="26" t="s">
        <v>18</v>
      </c>
      <c r="Q17" s="33">
        <v>0.75</v>
      </c>
      <c r="R17" s="31" t="s">
        <v>120</v>
      </c>
      <c r="S17" s="68"/>
      <c r="T17" s="68"/>
      <c r="U17" s="26">
        <f>+L16-(L16*Q17)</f>
        <v>2.5</v>
      </c>
      <c r="V17" s="68"/>
      <c r="W17" s="86"/>
      <c r="X17" s="68"/>
    </row>
    <row r="18" spans="1:24" ht="45" customHeight="1" x14ac:dyDescent="0.25">
      <c r="A18" s="80"/>
      <c r="B18" s="81"/>
      <c r="C18" s="82"/>
      <c r="D18" s="68"/>
      <c r="E18" s="32" t="s">
        <v>121</v>
      </c>
      <c r="F18" s="32" t="s">
        <v>122</v>
      </c>
      <c r="G18" s="26" t="s">
        <v>25</v>
      </c>
      <c r="H18" s="27">
        <f>+VLOOKUP(G18,'[1]Tabla de valoración'!$A$4:$B$7,2,0)</f>
        <v>1</v>
      </c>
      <c r="I18" s="26" t="s">
        <v>29</v>
      </c>
      <c r="J18" s="27">
        <f>+VLOOKUP([2]Matriz!I18,'[1]Tabla de valoración'!$A$12:$B$15,2,0)</f>
        <v>10</v>
      </c>
      <c r="K18" s="27">
        <f t="shared" si="0"/>
        <v>10</v>
      </c>
      <c r="L18" s="67"/>
      <c r="M18" s="84"/>
      <c r="N18" s="80"/>
      <c r="O18" s="26" t="s">
        <v>18</v>
      </c>
      <c r="P18" s="26" t="s">
        <v>18</v>
      </c>
      <c r="Q18" s="33">
        <v>0.75</v>
      </c>
      <c r="R18" s="31" t="s">
        <v>123</v>
      </c>
      <c r="S18" s="68"/>
      <c r="T18" s="68"/>
      <c r="U18" s="26">
        <f>+L16-(L16*Q18)</f>
        <v>2.5</v>
      </c>
      <c r="V18" s="68"/>
      <c r="W18" s="84"/>
      <c r="X18" s="68"/>
    </row>
    <row r="19" spans="1:24" ht="47.25" x14ac:dyDescent="0.25">
      <c r="A19" s="80" t="s">
        <v>149</v>
      </c>
      <c r="B19" s="81" t="s">
        <v>124</v>
      </c>
      <c r="C19" s="82" t="s">
        <v>125</v>
      </c>
      <c r="D19" s="68" t="s">
        <v>59</v>
      </c>
      <c r="E19" s="32" t="s">
        <v>126</v>
      </c>
      <c r="F19" s="31" t="s">
        <v>127</v>
      </c>
      <c r="G19" s="26" t="s">
        <v>26</v>
      </c>
      <c r="H19" s="27">
        <f>+VLOOKUP(G19,'[1]Tabla de valoración'!$A$4:$B$7,2,0)</f>
        <v>2</v>
      </c>
      <c r="I19" s="26" t="s">
        <v>39</v>
      </c>
      <c r="J19" s="27">
        <f>+VLOOKUP([2]Matriz!I19,'[1]Tabla de valoración'!$A$12:$B$15,2,0)</f>
        <v>20</v>
      </c>
      <c r="K19" s="27">
        <f t="shared" si="0"/>
        <v>40</v>
      </c>
      <c r="L19" s="67">
        <f>+AVERAGE(K19:K22)</f>
        <v>25</v>
      </c>
      <c r="M19" s="83" t="s">
        <v>29</v>
      </c>
      <c r="N19" s="80" t="str">
        <f>+A19</f>
        <v>A7R. 006</v>
      </c>
      <c r="O19" s="26" t="s">
        <v>18</v>
      </c>
      <c r="P19" s="26" t="s">
        <v>18</v>
      </c>
      <c r="Q19" s="43">
        <v>0.75</v>
      </c>
      <c r="R19" s="31" t="s">
        <v>128</v>
      </c>
      <c r="S19" s="81" t="s">
        <v>129</v>
      </c>
      <c r="T19" s="68" t="s">
        <v>65</v>
      </c>
      <c r="U19" s="26">
        <f>IFERROR(L19-(L19*Q19),"")</f>
        <v>6.25</v>
      </c>
      <c r="V19" s="68">
        <f>+AVERAGE(U19:U22)</f>
        <v>6.25</v>
      </c>
      <c r="W19" s="83" t="s">
        <v>43</v>
      </c>
      <c r="X19" s="68" t="s">
        <v>50</v>
      </c>
    </row>
    <row r="20" spans="1:24" ht="42.75" customHeight="1" x14ac:dyDescent="0.25">
      <c r="A20" s="80"/>
      <c r="B20" s="81"/>
      <c r="C20" s="82"/>
      <c r="D20" s="68"/>
      <c r="E20" s="82" t="s">
        <v>130</v>
      </c>
      <c r="F20" s="47" t="s">
        <v>131</v>
      </c>
      <c r="G20" s="68" t="s">
        <v>25</v>
      </c>
      <c r="H20" s="67">
        <f>+VLOOKUP(G20,'[1]Tabla de valoración'!$A$4:$B$7,2,0)</f>
        <v>1</v>
      </c>
      <c r="I20" s="68" t="s">
        <v>29</v>
      </c>
      <c r="J20" s="67">
        <f>+VLOOKUP([2]Matriz!I20,'[1]Tabla de valoración'!$A$12:$B$15,2,0)</f>
        <v>10</v>
      </c>
      <c r="K20" s="67">
        <f t="shared" si="0"/>
        <v>10</v>
      </c>
      <c r="L20" s="67"/>
      <c r="M20" s="86"/>
      <c r="N20" s="80"/>
      <c r="O20" s="68" t="s">
        <v>18</v>
      </c>
      <c r="P20" s="68" t="s">
        <v>18</v>
      </c>
      <c r="Q20" s="88">
        <v>0.75</v>
      </c>
      <c r="R20" s="82" t="s">
        <v>132</v>
      </c>
      <c r="S20" s="68"/>
      <c r="T20" s="68"/>
      <c r="U20" s="68">
        <f>+L19-(L19*Q20)</f>
        <v>6.25</v>
      </c>
      <c r="V20" s="68"/>
      <c r="W20" s="86"/>
      <c r="X20" s="68"/>
    </row>
    <row r="21" spans="1:24" ht="39.75" customHeight="1" x14ac:dyDescent="0.25">
      <c r="A21" s="80"/>
      <c r="B21" s="81"/>
      <c r="C21" s="82"/>
      <c r="D21" s="68"/>
      <c r="E21" s="82"/>
      <c r="F21" s="31" t="s">
        <v>133</v>
      </c>
      <c r="G21" s="68"/>
      <c r="H21" s="67"/>
      <c r="I21" s="68"/>
      <c r="J21" s="67"/>
      <c r="K21" s="67"/>
      <c r="L21" s="67"/>
      <c r="M21" s="86"/>
      <c r="N21" s="80"/>
      <c r="O21" s="68"/>
      <c r="P21" s="68"/>
      <c r="Q21" s="68"/>
      <c r="R21" s="82"/>
      <c r="S21" s="68"/>
      <c r="T21" s="68"/>
      <c r="U21" s="68"/>
      <c r="V21" s="68"/>
      <c r="W21" s="86"/>
      <c r="X21" s="68"/>
    </row>
    <row r="22" spans="1:24" ht="36" customHeight="1" x14ac:dyDescent="0.25">
      <c r="A22" s="80"/>
      <c r="B22" s="81"/>
      <c r="C22" s="82"/>
      <c r="D22" s="68"/>
      <c r="E22" s="82"/>
      <c r="F22" s="31" t="s">
        <v>134</v>
      </c>
      <c r="G22" s="68"/>
      <c r="H22" s="67"/>
      <c r="I22" s="68"/>
      <c r="J22" s="67"/>
      <c r="K22" s="67"/>
      <c r="L22" s="67"/>
      <c r="M22" s="84"/>
      <c r="N22" s="80"/>
      <c r="O22" s="68"/>
      <c r="P22" s="68"/>
      <c r="Q22" s="68"/>
      <c r="R22" s="82"/>
      <c r="S22" s="68"/>
      <c r="T22" s="68"/>
      <c r="U22" s="68"/>
      <c r="V22" s="68"/>
      <c r="W22" s="84"/>
      <c r="X22" s="68"/>
    </row>
    <row r="23" spans="1:24" ht="103.5" customHeight="1" x14ac:dyDescent="0.25">
      <c r="A23" s="80" t="s">
        <v>150</v>
      </c>
      <c r="B23" s="81" t="s">
        <v>135</v>
      </c>
      <c r="C23" s="82" t="s">
        <v>136</v>
      </c>
      <c r="D23" s="81" t="s">
        <v>59</v>
      </c>
      <c r="E23" s="32" t="s">
        <v>137</v>
      </c>
      <c r="F23" s="32" t="s">
        <v>138</v>
      </c>
      <c r="G23" s="26" t="s">
        <v>26</v>
      </c>
      <c r="H23" s="27">
        <f>+VLOOKUP(G23,'[1]Tabla de valoración'!$A$4:$B$7,2,0)</f>
        <v>2</v>
      </c>
      <c r="I23" s="26" t="s">
        <v>29</v>
      </c>
      <c r="J23" s="27">
        <f>+VLOOKUP([2]Matriz!I23,'[1]Tabla de valoración'!$A$12:$B$15,2,0)</f>
        <v>10</v>
      </c>
      <c r="K23" s="27">
        <f t="shared" si="0"/>
        <v>20</v>
      </c>
      <c r="L23" s="67">
        <f>+AVERAGE(K23:K24)</f>
        <v>20</v>
      </c>
      <c r="M23" s="68" t="s">
        <v>29</v>
      </c>
      <c r="N23" s="80" t="str">
        <f>+A23</f>
        <v>A7R. 007</v>
      </c>
      <c r="O23" s="68" t="s">
        <v>18</v>
      </c>
      <c r="P23" s="68" t="s">
        <v>18</v>
      </c>
      <c r="Q23" s="88">
        <v>0.75</v>
      </c>
      <c r="R23" s="82" t="s">
        <v>139</v>
      </c>
      <c r="S23" s="89" t="s">
        <v>140</v>
      </c>
      <c r="T23" s="68" t="s">
        <v>65</v>
      </c>
      <c r="U23" s="68">
        <f>IFERROR(L23-(L23*Q23),"")</f>
        <v>5</v>
      </c>
      <c r="V23" s="68">
        <f>+AVERAGE(U23)</f>
        <v>5</v>
      </c>
      <c r="W23" s="83" t="s">
        <v>42</v>
      </c>
      <c r="X23" s="68" t="s">
        <v>50</v>
      </c>
    </row>
    <row r="24" spans="1:24" ht="60.75" customHeight="1" x14ac:dyDescent="0.25">
      <c r="A24" s="80"/>
      <c r="B24" s="81"/>
      <c r="C24" s="82"/>
      <c r="D24" s="81"/>
      <c r="E24" s="32" t="s">
        <v>141</v>
      </c>
      <c r="F24" s="32" t="s">
        <v>142</v>
      </c>
      <c r="G24" s="26" t="s">
        <v>26</v>
      </c>
      <c r="H24" s="27">
        <f>+VLOOKUP(G24,'[1]Tabla de valoración'!$A$4:$B$7,2,0)</f>
        <v>2</v>
      </c>
      <c r="I24" s="26" t="s">
        <v>29</v>
      </c>
      <c r="J24" s="27">
        <f>+VLOOKUP([2]Matriz!I24,'[1]Tabla de valoración'!$A$12:$B$15,2,0)</f>
        <v>10</v>
      </c>
      <c r="K24" s="27">
        <f t="shared" si="0"/>
        <v>20</v>
      </c>
      <c r="L24" s="67"/>
      <c r="M24" s="68"/>
      <c r="N24" s="80"/>
      <c r="O24" s="68"/>
      <c r="P24" s="68"/>
      <c r="Q24" s="68"/>
      <c r="R24" s="82"/>
      <c r="S24" s="84"/>
      <c r="T24" s="68"/>
      <c r="U24" s="68"/>
      <c r="V24" s="68"/>
      <c r="W24" s="84"/>
      <c r="X24" s="68"/>
    </row>
    <row r="25" spans="1:24" x14ac:dyDescent="0.25">
      <c r="H25" s="44"/>
      <c r="J25" s="44"/>
      <c r="K25" s="44"/>
      <c r="L25" s="44"/>
    </row>
    <row r="26" spans="1:24" hidden="1" x14ac:dyDescent="0.25">
      <c r="H26" s="44"/>
      <c r="J26" s="44"/>
      <c r="K26" s="44"/>
      <c r="L26" s="44"/>
    </row>
    <row r="27" spans="1:24" hidden="1" x14ac:dyDescent="0.25">
      <c r="H27" s="44"/>
      <c r="J27" s="44"/>
      <c r="K27" s="44"/>
      <c r="L27" s="44"/>
    </row>
    <row r="28" spans="1:24" hidden="1" x14ac:dyDescent="0.25">
      <c r="H28" s="44"/>
      <c r="J28" s="44"/>
      <c r="K28" s="44"/>
      <c r="L28" s="44"/>
    </row>
    <row r="29" spans="1:24" hidden="1" x14ac:dyDescent="0.25">
      <c r="H29" s="44"/>
      <c r="J29" s="44"/>
      <c r="K29" s="44"/>
      <c r="L29" s="44"/>
    </row>
    <row r="30" spans="1:24" hidden="1" x14ac:dyDescent="0.25">
      <c r="H30" s="44"/>
      <c r="J30" s="44"/>
      <c r="K30" s="44"/>
      <c r="L30" s="44"/>
    </row>
    <row r="31" spans="1:24" hidden="1" x14ac:dyDescent="0.25">
      <c r="H31" s="44"/>
      <c r="J31" s="44"/>
      <c r="K31" s="44"/>
      <c r="L31" s="44"/>
    </row>
    <row r="32" spans="1:24" ht="15" hidden="1" customHeight="1" x14ac:dyDescent="0.25">
      <c r="H32" s="44"/>
      <c r="J32" s="44"/>
      <c r="K32" s="44"/>
      <c r="L32" s="44"/>
    </row>
    <row r="33" spans="4:24" hidden="1" x14ac:dyDescent="0.25">
      <c r="G33" s="45" t="s">
        <v>33</v>
      </c>
      <c r="I33" s="46" t="s">
        <v>36</v>
      </c>
      <c r="X33" s="40" t="s">
        <v>50</v>
      </c>
    </row>
    <row r="34" spans="4:24" hidden="1" x14ac:dyDescent="0.25">
      <c r="G34" s="40" t="s">
        <v>27</v>
      </c>
      <c r="I34" s="40" t="s">
        <v>28</v>
      </c>
      <c r="X34" s="40" t="s">
        <v>51</v>
      </c>
    </row>
    <row r="35" spans="4:24" hidden="1" x14ac:dyDescent="0.25">
      <c r="D35" s="40" t="s">
        <v>63</v>
      </c>
      <c r="G35" s="40" t="s">
        <v>26</v>
      </c>
      <c r="I35" s="40" t="s">
        <v>29</v>
      </c>
      <c r="X35" s="40" t="s">
        <v>52</v>
      </c>
    </row>
    <row r="36" spans="4:24" hidden="1" x14ac:dyDescent="0.25">
      <c r="D36" s="40" t="s">
        <v>67</v>
      </c>
      <c r="G36" s="40" t="s">
        <v>25</v>
      </c>
      <c r="I36" s="40" t="s">
        <v>39</v>
      </c>
      <c r="O36" s="40" t="s">
        <v>18</v>
      </c>
      <c r="P36" s="40" t="s">
        <v>18</v>
      </c>
      <c r="X36" s="40" t="s">
        <v>53</v>
      </c>
    </row>
    <row r="37" spans="4:24" hidden="1" x14ac:dyDescent="0.25">
      <c r="D37" s="40" t="s">
        <v>20</v>
      </c>
      <c r="O37" s="40" t="s">
        <v>19</v>
      </c>
      <c r="P37" s="40" t="s">
        <v>19</v>
      </c>
      <c r="X37" s="40" t="s">
        <v>54</v>
      </c>
    </row>
    <row r="38" spans="4:24" hidden="1" x14ac:dyDescent="0.25">
      <c r="D38" s="40" t="s">
        <v>59</v>
      </c>
    </row>
    <row r="39" spans="4:24" hidden="1" x14ac:dyDescent="0.25">
      <c r="D39" s="40" t="s">
        <v>60</v>
      </c>
    </row>
    <row r="40" spans="4:24" hidden="1" x14ac:dyDescent="0.25">
      <c r="D40" s="40" t="s">
        <v>61</v>
      </c>
    </row>
    <row r="41" spans="4:24" hidden="1" x14ac:dyDescent="0.25">
      <c r="D41" s="40" t="s">
        <v>62</v>
      </c>
    </row>
    <row r="47" spans="4:24" x14ac:dyDescent="0.25"/>
    <row r="48" spans="4:24" x14ac:dyDescent="0.25"/>
  </sheetData>
  <mergeCells count="141"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A23:A24"/>
    <mergeCell ref="B23:B24"/>
    <mergeCell ref="C23:C24"/>
    <mergeCell ref="D23:D24"/>
    <mergeCell ref="L23:L24"/>
    <mergeCell ref="T19:T22"/>
    <mergeCell ref="S23:S24"/>
    <mergeCell ref="T23:T24"/>
    <mergeCell ref="U23:U24"/>
    <mergeCell ref="A19:A22"/>
    <mergeCell ref="B19:B22"/>
    <mergeCell ref="C19:C22"/>
    <mergeCell ref="D19:D22"/>
    <mergeCell ref="W19:W22"/>
    <mergeCell ref="X19:X22"/>
    <mergeCell ref="E20:E22"/>
    <mergeCell ref="G20:G22"/>
    <mergeCell ref="H20:H22"/>
    <mergeCell ref="I20:I22"/>
    <mergeCell ref="J20:J22"/>
    <mergeCell ref="K20:K22"/>
    <mergeCell ref="O20:O22"/>
    <mergeCell ref="P20:P22"/>
    <mergeCell ref="Q20:Q22"/>
    <mergeCell ref="R20:R22"/>
    <mergeCell ref="U20:U22"/>
    <mergeCell ref="T16:T18"/>
    <mergeCell ref="V16:V18"/>
    <mergeCell ref="F16:F17"/>
    <mergeCell ref="G16:G17"/>
    <mergeCell ref="H16:H17"/>
    <mergeCell ref="I16:I17"/>
    <mergeCell ref="J16:J17"/>
    <mergeCell ref="K16:K17"/>
    <mergeCell ref="V19:V22"/>
    <mergeCell ref="L19:L22"/>
    <mergeCell ref="M19:M22"/>
    <mergeCell ref="N19:N22"/>
    <mergeCell ref="S19:S22"/>
    <mergeCell ref="L16:L18"/>
    <mergeCell ref="M16:M18"/>
    <mergeCell ref="N16:N18"/>
    <mergeCell ref="S16:S18"/>
    <mergeCell ref="T14:T15"/>
    <mergeCell ref="U14:U15"/>
    <mergeCell ref="V14:V15"/>
    <mergeCell ref="W14:W15"/>
    <mergeCell ref="X14:X15"/>
    <mergeCell ref="A16:A18"/>
    <mergeCell ref="B16:B18"/>
    <mergeCell ref="C16:C18"/>
    <mergeCell ref="D16:D18"/>
    <mergeCell ref="E16:E17"/>
    <mergeCell ref="N14:N15"/>
    <mergeCell ref="O14:O15"/>
    <mergeCell ref="P14:P15"/>
    <mergeCell ref="Q14:Q15"/>
    <mergeCell ref="R14:R15"/>
    <mergeCell ref="S14:S15"/>
    <mergeCell ref="A14:A15"/>
    <mergeCell ref="B14:B15"/>
    <mergeCell ref="C14:C15"/>
    <mergeCell ref="D14:D15"/>
    <mergeCell ref="L14:L15"/>
    <mergeCell ref="M14:M15"/>
    <mergeCell ref="W16:W18"/>
    <mergeCell ref="X16:X18"/>
    <mergeCell ref="V11:V13"/>
    <mergeCell ref="W11:W13"/>
    <mergeCell ref="X11:X13"/>
    <mergeCell ref="T8:T9"/>
    <mergeCell ref="V8:V9"/>
    <mergeCell ref="W8:W9"/>
    <mergeCell ref="X8:X9"/>
    <mergeCell ref="A11:A13"/>
    <mergeCell ref="B11:B13"/>
    <mergeCell ref="C11:C13"/>
    <mergeCell ref="D11:D13"/>
    <mergeCell ref="L11:L13"/>
    <mergeCell ref="M11:M13"/>
    <mergeCell ref="E12:E13"/>
    <mergeCell ref="G12:G13"/>
    <mergeCell ref="H12:H13"/>
    <mergeCell ref="I12:I13"/>
    <mergeCell ref="J12:J13"/>
    <mergeCell ref="K12:K13"/>
    <mergeCell ref="N11:N13"/>
    <mergeCell ref="S11:S13"/>
    <mergeCell ref="T11:T13"/>
    <mergeCell ref="X6:X7"/>
    <mergeCell ref="A8:A9"/>
    <mergeCell ref="B8:B9"/>
    <mergeCell ref="C8:C9"/>
    <mergeCell ref="D8:D9"/>
    <mergeCell ref="L8:L9"/>
    <mergeCell ref="M8:M9"/>
    <mergeCell ref="N8:N9"/>
    <mergeCell ref="S8:S9"/>
    <mergeCell ref="O6:O7"/>
    <mergeCell ref="P6:P7"/>
    <mergeCell ref="Q6:Q7"/>
    <mergeCell ref="R6:R7"/>
    <mergeCell ref="S6:S7"/>
    <mergeCell ref="T6:T7"/>
    <mergeCell ref="A6:A7"/>
    <mergeCell ref="B6:B7"/>
    <mergeCell ref="C6:C7"/>
    <mergeCell ref="D6:D7"/>
    <mergeCell ref="E6:E7"/>
    <mergeCell ref="F6:F7"/>
    <mergeCell ref="G6:M6"/>
    <mergeCell ref="N6:N7"/>
    <mergeCell ref="U6:W6"/>
    <mergeCell ref="A4:B4"/>
    <mergeCell ref="C4:D4"/>
    <mergeCell ref="N4:Q4"/>
    <mergeCell ref="A1:B3"/>
    <mergeCell ref="N1:Q3"/>
    <mergeCell ref="I1:M1"/>
    <mergeCell ref="I2:M2"/>
    <mergeCell ref="A5:M5"/>
    <mergeCell ref="N5:X5"/>
    <mergeCell ref="R1:W1"/>
    <mergeCell ref="R2:W2"/>
    <mergeCell ref="R3:W3"/>
    <mergeCell ref="T4:W4"/>
    <mergeCell ref="I3:M3"/>
    <mergeCell ref="I4:M4"/>
    <mergeCell ref="C1:G1"/>
    <mergeCell ref="C2:G2"/>
    <mergeCell ref="C3:G3"/>
    <mergeCell ref="F4:G4"/>
  </mergeCells>
  <conditionalFormatting sqref="H8:H12 G8:G33 H14:H33">
    <cfRule type="containsText" dxfId="21" priority="22" operator="containsText" text="Alta">
      <formula>NOT(ISERROR(SEARCH("Alta",G8)))</formula>
    </cfRule>
  </conditionalFormatting>
  <conditionalFormatting sqref="H8:H12 G8:G32 H14:H32">
    <cfRule type="containsText" dxfId="20" priority="20" operator="containsText" text="Baja">
      <formula>NOT(ISERROR(SEARCH("Baja",G8)))</formula>
    </cfRule>
    <cfRule type="containsText" dxfId="19" priority="21" operator="containsText" text="Media">
      <formula>NOT(ISERROR(SEARCH("Media",G8)))</formula>
    </cfRule>
  </conditionalFormatting>
  <conditionalFormatting sqref="L8:M11 W9:W11 W14:W27 K8:K16 I8:I16 L14:M16 K18:K20 K23:K32 I18:I32 L19:M32 J8:J32">
    <cfRule type="containsText" dxfId="18" priority="17" operator="containsText" text="Bajo">
      <formula>NOT(ISERROR(SEARCH("Bajo",I8)))</formula>
    </cfRule>
    <cfRule type="containsText" dxfId="17" priority="18" operator="containsText" text="Medio">
      <formula>NOT(ISERROR(SEARCH("Medio",I8)))</formula>
    </cfRule>
    <cfRule type="containsText" dxfId="16" priority="19" operator="containsText" text="Alto">
      <formula>NOT(ISERROR(SEARCH("Alto",I8)))</formula>
    </cfRule>
  </conditionalFormatting>
  <conditionalFormatting sqref="I8:I16 I18:I32">
    <cfRule type="containsText" dxfId="15" priority="14" operator="containsText" text="Catastrófico">
      <formula>NOT(ISERROR(SEARCH("Catastrófico",I8)))</formula>
    </cfRule>
    <cfRule type="containsText" dxfId="14" priority="15" operator="containsText" text="Moderado">
      <formula>NOT(ISERROR(SEARCH("Moderado",I8)))</formula>
    </cfRule>
    <cfRule type="containsText" dxfId="13" priority="16" operator="containsText" text="Leve">
      <formula>NOT(ISERROR(SEARCH("Leve",I8)))</formula>
    </cfRule>
  </conditionalFormatting>
  <conditionalFormatting sqref="M8:M11 M14:M16 M19:M32">
    <cfRule type="containsText" dxfId="12" priority="7" operator="containsText" text="Moderado">
      <formula>NOT(ISERROR(SEARCH("Moderado",M8)))</formula>
    </cfRule>
    <cfRule type="containsText" dxfId="11" priority="8" operator="containsText" text="Importante">
      <formula>NOT(ISERROR(SEARCH("Importante",M8)))</formula>
    </cfRule>
    <cfRule type="containsText" dxfId="10" priority="9" operator="containsText" text="Inaceptable">
      <formula>NOT(ISERROR(SEARCH("Inaceptable",M8)))</formula>
    </cfRule>
    <cfRule type="containsText" dxfId="9" priority="10" operator="containsText" text="Importante">
      <formula>NOT(ISERROR(SEARCH("Importante",M8)))</formula>
    </cfRule>
    <cfRule type="containsText" dxfId="8" priority="11" operator="containsText" text="Moderada">
      <formula>NOT(ISERROR(SEARCH("Moderada",M8)))</formula>
    </cfRule>
    <cfRule type="containsText" dxfId="7" priority="12" operator="containsText" text="Tolerable">
      <formula>NOT(ISERROR(SEARCH("Tolerable",M8)))</formula>
    </cfRule>
    <cfRule type="containsText" dxfId="6" priority="13" operator="containsText" text="Aceptable">
      <formula>NOT(ISERROR(SEARCH("Aceptable",M8)))</formula>
    </cfRule>
  </conditionalFormatting>
  <conditionalFormatting sqref="W8:W11 W14:W31">
    <cfRule type="containsText" dxfId="5" priority="2" operator="containsText" text="Inaceptable">
      <formula>NOT(ISERROR(SEARCH("Inaceptable",W8)))</formula>
    </cfRule>
    <cfRule type="containsText" dxfId="4" priority="3" operator="containsText" text="Importante">
      <formula>NOT(ISERROR(SEARCH("Importante",W8)))</formula>
    </cfRule>
    <cfRule type="containsText" dxfId="3" priority="4" operator="containsText" text="Moderado">
      <formula>NOT(ISERROR(SEARCH("Moderado",W8)))</formula>
    </cfRule>
    <cfRule type="containsText" dxfId="2" priority="5" operator="containsText" text="Torerable">
      <formula>NOT(ISERROR(SEARCH("Torerable",W8)))</formula>
    </cfRule>
    <cfRule type="containsText" dxfId="1" priority="6" operator="containsText" text="Aceptable">
      <formula>NOT(ISERROR(SEARCH("Aceptable",W8)))</formula>
    </cfRule>
  </conditionalFormatting>
  <conditionalFormatting sqref="W8:W11 W14:W26">
    <cfRule type="containsText" dxfId="0" priority="1" operator="containsText" text="Tolerable">
      <formula>NOT(ISERROR(SEARCH("Tolerable",W8)))</formula>
    </cfRule>
  </conditionalFormatting>
  <dataValidations count="10">
    <dataValidation type="list" allowBlank="1" showInputMessage="1" showErrorMessage="1" sqref="G8:G32" xr:uid="{D1AAD022-20BD-435A-8827-AF9EDDA51866}">
      <formula1>$G$34:$G$36</formula1>
    </dataValidation>
    <dataValidation type="list" allowBlank="1" showInputMessage="1" showErrorMessage="1" sqref="O10 O14:O18 O20:O24" xr:uid="{43628CF0-186A-4213-8AE6-80DB8C6BAD19}">
      <formula1>$N$36:$N$37</formula1>
    </dataValidation>
    <dataValidation type="list" allowBlank="1" showInputMessage="1" showErrorMessage="1" sqref="D11" xr:uid="{4E164D45-F077-4838-B6AB-5F3CE67D6272}">
      <formula1>$D$36:$D$42</formula1>
    </dataValidation>
    <dataValidation type="list" allowBlank="1" showInputMessage="1" showErrorMessage="1" sqref="P11:P13 P8:P9" xr:uid="{99546188-16BC-4087-937B-7624C042972A}">
      <formula1>$O$37:$O$38</formula1>
    </dataValidation>
    <dataValidation type="list" allowBlank="1" showInputMessage="1" showErrorMessage="1" sqref="O8:O9 O11:O13" xr:uid="{6C67A3D1-42D8-4A06-BE90-6D72470D3C91}">
      <formula1>$N$37:$N$38</formula1>
    </dataValidation>
    <dataValidation type="list" allowBlank="1" showInputMessage="1" showErrorMessage="1" sqref="I8:I16 I18:I32" xr:uid="{2C9D0551-53A1-4A8E-9FB7-0350D1A47B8E}">
      <formula1>$I$34:$I$36</formula1>
    </dataValidation>
    <dataValidation type="list" allowBlank="1" showInputMessage="1" showErrorMessage="1" sqref="X8:X15" xr:uid="{A3D84F0D-CB03-4D7F-86DF-12925DEBD9E5}">
      <formula1>$X$33:$X$37</formula1>
    </dataValidation>
    <dataValidation type="list" allowBlank="1" showInputMessage="1" showErrorMessage="1" sqref="P10 P14:P24 O25:O32 O19" xr:uid="{D5F7EBF0-4CCC-45B3-96CB-0E15E26B4D85}">
      <formula1>$O$36:$O$37</formula1>
    </dataValidation>
    <dataValidation type="list" allowBlank="1" showInputMessage="1" showErrorMessage="1" sqref="P25:P34" xr:uid="{CA03DA9F-E5F7-4977-9019-79243E468F04}">
      <formula1>$P$36:$P$37</formula1>
    </dataValidation>
    <dataValidation type="list" allowBlank="1" showInputMessage="1" showErrorMessage="1" sqref="D8:D10 D14 D16:D19 D25:D33 D23" xr:uid="{D93E217A-CC94-4626-AB4E-F7D84A91AAFA}">
      <formula1>$D$35:$D$41</formula1>
    </dataValidation>
  </dataValidations>
  <hyperlinks>
    <hyperlink ref="I7" location="'Estructura de Riesgos FP'!F3" display="Impacto" xr:uid="{DDAC2B2C-9B18-4729-B56C-9DEF15A9C8C6}"/>
    <hyperlink ref="G7" location="'Estructura de Riesgos FP'!E3" display="Probabilidad" xr:uid="{9A2C7746-A6FB-47AB-AD75-B807409EB6F2}"/>
  </hyperlink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 de valoración</vt:lpstr>
      <vt:lpstr>TALENTO 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ALEXANDRA NEGRETE ROJAS</cp:lastModifiedBy>
  <cp:lastPrinted>2020-02-12T16:40:37Z</cp:lastPrinted>
  <dcterms:created xsi:type="dcterms:W3CDTF">2018-09-28T16:14:14Z</dcterms:created>
  <dcterms:modified xsi:type="dcterms:W3CDTF">2023-01-30T20:04:47Z</dcterms:modified>
</cp:coreProperties>
</file>