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COMPARTIDO CALIDAD\ESTADÍSTICA\ARCHIVOS OFICIALES 2024\"/>
    </mc:Choice>
  </mc:AlternateContent>
  <xr:revisionPtr revIDLastSave="0" documentId="13_ncr:1_{E53B4D9E-0895-4F82-BD40-9E9DE3AC046A}" xr6:coauthVersionLast="47" xr6:coauthVersionMax="47" xr10:uidLastSave="{00000000-0000-0000-0000-000000000000}"/>
  <bookViews>
    <workbookView xWindow="-120" yWindow="-120" windowWidth="20730" windowHeight="11160" firstSheet="1" activeTab="1" xr2:uid="{00000000-000D-0000-FFFF-FFFF00000000}"/>
  </bookViews>
  <sheets>
    <sheet name="Tabla de valoración" sheetId="2" state="hidden" r:id="rId1"/>
    <sheet name="INFORMACIÓN-SIAU" sheetId="8" r:id="rId2"/>
    <sheet name="Hoja1" sheetId="9" r:id="rId3"/>
  </sheets>
  <externalReferences>
    <externalReference r:id="rId4"/>
    <externalReference r:id="rId5"/>
    <externalReference r:id="rId6"/>
    <externalReference r:id="rId7"/>
    <externalReference r:id="rId8"/>
  </externalReferences>
  <definedNames>
    <definedName name="_xlnm.Print_Area" localSheetId="1">'INFORMACIÓN-SIAU'!$A$1:$X$30</definedName>
    <definedName name="FUENTE">#REF!</definedName>
    <definedName name="Hoja_1_de_1">#REF!</definedName>
    <definedName name="hojka" comment="criterios">#REF!</definedName>
    <definedName name="listado" comment="criterios">#REF!</definedName>
    <definedName name="listado1" comment="criterios">#REF!</definedName>
    <definedName name="listadoGMP" comment="criterios">#REF!</definedName>
    <definedName name="MATRIZ_RAM">#REF!</definedName>
    <definedName name="mENSUAL">#REF!</definedName>
    <definedName name="VALORACION_RAM">#REF!</definedName>
    <definedName name="Valoracion_RAMV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9" i="8" l="1"/>
  <c r="H39" i="8"/>
  <c r="K39" i="8" s="1"/>
  <c r="U38" i="8"/>
  <c r="K38" i="8"/>
  <c r="J38" i="8"/>
  <c r="H38" i="8"/>
  <c r="N37" i="8"/>
  <c r="J37" i="8"/>
  <c r="H37" i="8"/>
  <c r="K37" i="8" s="1"/>
  <c r="N28" i="8"/>
  <c r="N24" i="8"/>
  <c r="N21" i="8"/>
  <c r="N17" i="8"/>
  <c r="N14" i="8"/>
  <c r="N12" i="8"/>
  <c r="N9" i="8"/>
  <c r="L37" i="8" l="1"/>
  <c r="U37" i="8"/>
  <c r="V37" i="8" s="1"/>
  <c r="J30" i="8"/>
  <c r="H30" i="8"/>
  <c r="J29" i="8"/>
  <c r="H29" i="8"/>
  <c r="J28" i="8"/>
  <c r="H28" i="8"/>
  <c r="K28" i="8" s="1"/>
  <c r="L28" i="8" s="1"/>
  <c r="J26" i="8"/>
  <c r="H26" i="8"/>
  <c r="J24" i="8"/>
  <c r="H24" i="8"/>
  <c r="K23" i="8"/>
  <c r="K22" i="8"/>
  <c r="J21" i="8"/>
  <c r="H21" i="8"/>
  <c r="J18" i="8"/>
  <c r="H18" i="8"/>
  <c r="J17" i="8"/>
  <c r="H17" i="8"/>
  <c r="J16" i="8"/>
  <c r="H16" i="8"/>
  <c r="H14" i="8"/>
  <c r="K14" i="8" s="1"/>
  <c r="L14" i="8" s="1"/>
  <c r="K30" i="8" l="1"/>
  <c r="K29" i="8"/>
  <c r="U29" i="8" s="1"/>
  <c r="U28" i="8"/>
  <c r="K24" i="8"/>
  <c r="L24" i="8" s="1"/>
  <c r="U25" i="8" s="1"/>
  <c r="K16" i="8"/>
  <c r="K18" i="8"/>
  <c r="K26" i="8"/>
  <c r="K17" i="8"/>
  <c r="L17" i="8" s="1"/>
  <c r="U18" i="8" s="1"/>
  <c r="K21" i="8"/>
  <c r="L21" i="8" s="1"/>
  <c r="U23" i="8" s="1"/>
  <c r="U16" i="8"/>
  <c r="U15" i="8"/>
  <c r="U14" i="8"/>
  <c r="V14" i="8" s="1"/>
  <c r="V28" i="8" l="1"/>
  <c r="U22" i="8"/>
  <c r="U24" i="8"/>
  <c r="U26" i="8"/>
  <c r="U20" i="8"/>
  <c r="U27" i="8"/>
  <c r="U19" i="8"/>
  <c r="U17" i="8"/>
  <c r="V17" i="8" s="1"/>
  <c r="U21" i="8"/>
  <c r="V21" i="8" s="1"/>
  <c r="V24" i="8" l="1"/>
  <c r="J13" i="8" l="1"/>
  <c r="H13" i="8"/>
  <c r="J12" i="8"/>
  <c r="H12" i="8"/>
  <c r="J9" i="8"/>
  <c r="H9" i="8"/>
  <c r="K12" i="8" l="1"/>
  <c r="L12" i="8" s="1"/>
  <c r="U12" i="8" s="1"/>
  <c r="K9" i="8"/>
  <c r="L9" i="8" s="1"/>
  <c r="U11" i="8" s="1"/>
  <c r="K13" i="8"/>
  <c r="U13" i="8" l="1"/>
  <c r="V12" i="8" s="1"/>
  <c r="U10" i="8"/>
  <c r="U9" i="8"/>
  <c r="V9" i="8" l="1"/>
  <c r="H17" i="2" l="1"/>
  <c r="H16" i="2"/>
  <c r="H15" i="2"/>
  <c r="H14" i="2"/>
  <c r="H13" i="2"/>
  <c r="H12" i="2"/>
  <c r="H11" i="2"/>
  <c r="H10" i="2"/>
  <c r="H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Martinez</author>
  </authors>
  <commentList>
    <comment ref="Q7" authorId="0" shapeId="0" xr:uid="{FCBE7878-CAF4-4EFC-B769-67949DBBACCE}">
      <text>
        <r>
          <rPr>
            <b/>
            <sz val="9"/>
            <color indexed="81"/>
            <rFont val="Tahoma"/>
            <family val="2"/>
          </rPr>
          <t>Gustavo Martinez:</t>
        </r>
        <r>
          <rPr>
            <sz val="9"/>
            <color indexed="81"/>
            <rFont val="Tahoma"/>
            <family val="2"/>
          </rPr>
          <t xml:space="preserve">
No Existe y no Documentado   0% 
Si existe y no documentado 50%
Existe y documentado 75%
</t>
        </r>
      </text>
    </comment>
  </commentList>
</comments>
</file>

<file path=xl/sharedStrings.xml><?xml version="1.0" encoding="utf-8"?>
<sst xmlns="http://schemas.openxmlformats.org/spreadsheetml/2006/main" count="314" uniqueCount="166">
  <si>
    <t xml:space="preserve">Mapa de riesgo </t>
  </si>
  <si>
    <t xml:space="preserve">Hospital San Jerónimo de Montería </t>
  </si>
  <si>
    <t>Nombre del área / proceso</t>
  </si>
  <si>
    <t>Líder del área / proceso</t>
  </si>
  <si>
    <t xml:space="preserve">Nombre del  área </t>
  </si>
  <si>
    <t>Código del riesgo</t>
  </si>
  <si>
    <t>Nombre del riesgo</t>
  </si>
  <si>
    <t xml:space="preserve">Descripción </t>
  </si>
  <si>
    <t>Clasificación</t>
  </si>
  <si>
    <t xml:space="preserve">Causas </t>
  </si>
  <si>
    <t xml:space="preserve">Consecuencias </t>
  </si>
  <si>
    <t>Existe control?</t>
  </si>
  <si>
    <t>Descripción del control</t>
  </si>
  <si>
    <t>Frecuencia del control</t>
  </si>
  <si>
    <t xml:space="preserve">Responsable </t>
  </si>
  <si>
    <t>Riesgo Residual</t>
  </si>
  <si>
    <t>Tratamiento</t>
  </si>
  <si>
    <t xml:space="preserve">Nivel </t>
  </si>
  <si>
    <t>SI</t>
  </si>
  <si>
    <t>NO</t>
  </si>
  <si>
    <t>Riesgo de cumplimiento</t>
  </si>
  <si>
    <t xml:space="preserve">VALORACIÓN DE LA FRECUENCIA DE LOS RIESGOS </t>
  </si>
  <si>
    <t>Frecuencia- probailidad</t>
  </si>
  <si>
    <t xml:space="preserve">Calificación </t>
  </si>
  <si>
    <t>Valoración</t>
  </si>
  <si>
    <t>Baja</t>
  </si>
  <si>
    <t>Media</t>
  </si>
  <si>
    <t>Alta</t>
  </si>
  <si>
    <t>Leve</t>
  </si>
  <si>
    <t>Moderado</t>
  </si>
  <si>
    <t>Impact/ Gravedad</t>
  </si>
  <si>
    <t>Prob/ Frec</t>
  </si>
  <si>
    <t>Calificación</t>
  </si>
  <si>
    <t>Probabilidad</t>
  </si>
  <si>
    <t>VALORACIÓN DE IMPACTO DE LOS RIESGOS</t>
  </si>
  <si>
    <t>Gravedad- impacto</t>
  </si>
  <si>
    <t>Impacto</t>
  </si>
  <si>
    <t>Valor</t>
  </si>
  <si>
    <t>Valor Nivel</t>
  </si>
  <si>
    <t>Catastrófico</t>
  </si>
  <si>
    <t>NIVEL RIESGO INHERENTE</t>
  </si>
  <si>
    <t>Probabilidad * impacto</t>
  </si>
  <si>
    <t>Aceptable</t>
  </si>
  <si>
    <t>Tolerable</t>
  </si>
  <si>
    <t>Importante</t>
  </si>
  <si>
    <t>Inaceptable</t>
  </si>
  <si>
    <t>Inherente</t>
  </si>
  <si>
    <t>Menor o igual a 5</t>
  </si>
  <si>
    <t>Mayor o igual a 5 y menor o igual  a 10</t>
  </si>
  <si>
    <t>Mayor a 40</t>
  </si>
  <si>
    <t>Riesgo absoluto</t>
  </si>
  <si>
    <t>Evitar el riesgo</t>
  </si>
  <si>
    <t>Reducir el riesgo</t>
  </si>
  <si>
    <t>Control documentado</t>
  </si>
  <si>
    <t>Valoración control</t>
  </si>
  <si>
    <t>Valoración riesgo inherente</t>
  </si>
  <si>
    <t>Mayor a 30 y menor o igual a 40</t>
  </si>
  <si>
    <t>Riesgo de tecnología</t>
  </si>
  <si>
    <t>Riesgo estratégico</t>
  </si>
  <si>
    <t>Riesgo de corrupción</t>
  </si>
  <si>
    <t>Riesgo operativo</t>
  </si>
  <si>
    <t>Permanente</t>
  </si>
  <si>
    <t>Mayor a 10 y menor o igual 30</t>
  </si>
  <si>
    <t>Riesgo de imagen</t>
  </si>
  <si>
    <t>&lt;</t>
  </si>
  <si>
    <t xml:space="preserve">IDENTIFICACIÓN DEL RIESGO </t>
  </si>
  <si>
    <t>Incumplimiento en el trámite de quejas presentadas por los usuarios y el suministro de información errada e inoportuna.</t>
  </si>
  <si>
    <t xml:space="preserve">No realizar el procedimiento adecuado de las quejas presentadas. </t>
  </si>
  <si>
    <t xml:space="preserve"> Generación de comportamiento agresivo en los usuarios.
</t>
  </si>
  <si>
    <t>Dar trámite a las quejas de los usuarios en forma oportuna.</t>
  </si>
  <si>
    <t xml:space="preserve"> Oficina de Atención al Usuario.
 Subgerencia Científica
Oficina de Control Interno
</t>
  </si>
  <si>
    <t xml:space="preserve">No presentar la información de las quejas en el tiempo oportuno. </t>
  </si>
  <si>
    <t xml:space="preserve"> Aglomeración de usuarios e impaciencias por la demora.</t>
  </si>
  <si>
    <t>Trasladar a la instancia pertinente aquellas quejas que no puedan ser resueltas o que no le competen al área.</t>
  </si>
  <si>
    <t>Mal manejo de la información suministrada.</t>
  </si>
  <si>
    <t xml:space="preserve"> Pérdida de credibilidad de la entidad.</t>
  </si>
  <si>
    <t>Código: C.6.FOR.OO3</t>
  </si>
  <si>
    <t xml:space="preserve">Versión:01 </t>
  </si>
  <si>
    <t>Fecha: Diciembre de 2018</t>
  </si>
  <si>
    <t>Aprobado por: Gestión de la calidad</t>
  </si>
  <si>
    <t xml:space="preserve">Traumatismo en la producción y análisis de indicadores </t>
  </si>
  <si>
    <t xml:space="preserve">Cambios seguidos del personal produciendo inestabilidad en las actividades a realizar  del área. </t>
  </si>
  <si>
    <t>Demoras en la entrega de informes</t>
  </si>
  <si>
    <t>Verificar la idoneidad del personal, a través de la gestión del talento humano.</t>
  </si>
  <si>
    <t xml:space="preserve">Gerencia, subdirección adm. </t>
  </si>
  <si>
    <t xml:space="preserve">Evaluar las competencias del personal </t>
  </si>
  <si>
    <t xml:space="preserve">Inestabilidad por parte del personal </t>
  </si>
  <si>
    <t xml:space="preserve">Perdida de tiempo en procesos de capacitación. </t>
  </si>
  <si>
    <t xml:space="preserve">Garantizar la estabilidad del personal. </t>
  </si>
  <si>
    <t xml:space="preserve">No contar con la información en caso de perdida, tales como robo, daño físico de energía o servidor, daño del software o equipo computo, incendio, inundación o cualquier tipo de desastre natural. </t>
  </si>
  <si>
    <t>No realizar copias de seguridad de los equipos involucrados en la obtención de información</t>
  </si>
  <si>
    <t>No procesamiento y entrega de la información asistencial y financiera de la ESE, de tipo gerencial con el fin de entregar informes internos y externos.</t>
  </si>
  <si>
    <t>Realizar, verificar y  hacer seguimiento a bitácoras de Backups</t>
  </si>
  <si>
    <t xml:space="preserve">Gerencia, subdirección administrativa y financiera y sistemas. </t>
  </si>
  <si>
    <t>No tener perfiles bien definidos de cada uno de los usuarios que administran la información de la ESE</t>
  </si>
  <si>
    <t>Sanciones administrativas y penales para la ESE</t>
  </si>
  <si>
    <t>Tener software actualizado de seguridad y copias de respaldo.</t>
  </si>
  <si>
    <t xml:space="preserve">Insatisfacción de los clientes internos y externos </t>
  </si>
  <si>
    <t>Evaluar el uso y manejo de los recursos tecnológicos</t>
  </si>
  <si>
    <t xml:space="preserve">Problemas en la confidencialidad de la información </t>
  </si>
  <si>
    <t>Cumplir los tiempos de entrega de los diferentes informes internos y externos, depende de un trabajo interdisciplinario de cada una de las áreas que tienen a su cargo la responsabilidad de capturar el dato y que este sea con calidad, seguridad y oportunidad.</t>
  </si>
  <si>
    <t xml:space="preserve">Demoras en el tiempo oportuno los informes por parte de cada área. </t>
  </si>
  <si>
    <t xml:space="preserve">Sanciones                             </t>
  </si>
  <si>
    <t xml:space="preserve">Revisión periódica de áreas que reporten información y los instrumentos utilizados.   </t>
  </si>
  <si>
    <t>Subdirección Científica y estadística</t>
  </si>
  <si>
    <t>Retraso para la toma de decisiones</t>
  </si>
  <si>
    <t>Evaluación periódica de informes</t>
  </si>
  <si>
    <t>Análisis de Información con cada área</t>
  </si>
  <si>
    <t xml:space="preserve"> La no realización de copias de seguridad de los equipos involucrados en la obtención del dato. No tener los perfiles bien definidos de cada uno de los usuarios que administran la información en la ESE.</t>
  </si>
  <si>
    <t>No tener perfiles definidos para cada uno de los que administran la información.</t>
  </si>
  <si>
    <t xml:space="preserve">Sanciones administrativas y penales para la ESE.                   </t>
  </si>
  <si>
    <t xml:space="preserve">  Tener un listado de los usuarios del sistema y sus roles.                                               </t>
  </si>
  <si>
    <t>Gerencia. Subdirección Administrativa y Financiera. Sistemas</t>
  </si>
  <si>
    <t xml:space="preserve"> Realizar cambios de contraseñas periódicos.         </t>
  </si>
  <si>
    <t>Insatisfacción de los clientes internos y externos.</t>
  </si>
  <si>
    <t xml:space="preserve"> Vacunar los Discos Flexibles, CD's, USB que se manejan en la ESE.                </t>
  </si>
  <si>
    <t xml:space="preserve">  Mantener actualizado el antivirus de la ESE</t>
  </si>
  <si>
    <t xml:space="preserve">VALORACION DEL RIESGO </t>
  </si>
  <si>
    <t xml:space="preserve">Cumplir los tiempos de entrega de los diferentes informes internos y externos, en el tiempo correspondiente. </t>
  </si>
  <si>
    <t>Falta de cumplimiento a la hora de entregar reportes en el tiempo oportuno.</t>
  </si>
  <si>
    <t xml:space="preserve">Sanciones      y  retraso para la toma de decisiones                  </t>
  </si>
  <si>
    <t xml:space="preserve">Revisión periódica de áreas que reporten información y los instrumentos utilizados. </t>
  </si>
  <si>
    <t>Subdirección Científica/ Estadística</t>
  </si>
  <si>
    <t xml:space="preserve">Evaluación periódica de informes.    </t>
  </si>
  <si>
    <t>Sanciones derivadas del incumplimiento de la normatividad aplicable.</t>
  </si>
  <si>
    <t>No aplicabilidad del normatividad vigente</t>
  </si>
  <si>
    <t>Pérdida económica de la entidad</t>
  </si>
  <si>
    <t>Revisión constante de la norma</t>
  </si>
  <si>
    <t>Gestión de calidad- jurídica</t>
  </si>
  <si>
    <t>Cambios permantes de legislación</t>
  </si>
  <si>
    <t>Aplicabilidad de la norma en el tiempo establecido</t>
  </si>
  <si>
    <t>CARLOS GONZÁLEZ HERRERA</t>
  </si>
  <si>
    <t xml:space="preserve">PLANEACIÓN Y GESTIÓN INTEGRAL DE LA CALIDAD </t>
  </si>
  <si>
    <t>Reducir el riesgo9</t>
  </si>
  <si>
    <t>A3. R 005</t>
  </si>
  <si>
    <t>A3.R  006</t>
  </si>
  <si>
    <t>A3.R 009</t>
  </si>
  <si>
    <t>A3.R 010</t>
  </si>
  <si>
    <t>A3.R 011</t>
  </si>
  <si>
    <t>A3.R 012</t>
  </si>
  <si>
    <t>A3.R 013</t>
  </si>
  <si>
    <t>Vigencia 2023</t>
  </si>
  <si>
    <t> riesgo</t>
  </si>
  <si>
    <t>Nombre del Riesgo</t>
  </si>
  <si>
    <t>Sistema de Información del Usuario</t>
  </si>
  <si>
    <t>Posibilidad de afectación de la imagen institucional debido a la inoportunidad en la  respuesta de las PQRS manifestadas por el usuario relacionadas con inconformidades en la prestación del servicio e infraestructura de la ESE HSJM (Peticiones, Quejas, Reclamos y Sugerencias PQRS)</t>
  </si>
  <si>
    <t>Posibilidad de afectación de la imagen de la E.S.E. HSJM por sanciones por parte de la secretaria de salud municipal y departamental, así como de la Supersalud, debido a la inoportunidad en la respuesta a las Peticiones, Quejas, Reclamos y Sugerencias (PQRS), dentro del tiempo establecido por el procedimiento para la atención de Peticiones, Quejas, Reclamos, Sugerencias y Felicitaciones (PQRSF).</t>
  </si>
  <si>
    <t>Sistemas de Información</t>
  </si>
  <si>
    <t>Posibilidad de sanción por parte de un ente de control debido al desconocimiento de nuevas solicitudes de información y cambios en la presentación de informes de acuerdo a la normatividad aplicable a la institución, por la desarticulación entre gerencia de la información y los demás procesos</t>
  </si>
  <si>
    <t>Probabilidad de afectación económica y/o legales, por inoportunidad en el reporte de información de la ESE HSJM a las plataformas (Contraloría, Ministerio de Salud y Protección Social, Superintendencia Nacional de Salud), debido a la no entrega de información por parte de las diferentes procesos de la institución.</t>
  </si>
  <si>
    <t>Sistemas de Información</t>
  </si>
  <si>
    <t>Probabilidad de reprocesos y/o no consolidación de información debido a la obsolescencia de los sistemas de información institucionales, por falta de contrato de  actualización de los mismos.</t>
  </si>
  <si>
    <t>Posibilidad de sanción por parte de un ente de control debido al desconocimiento de nuevas solicitudes de información y cambios en la presentación de informes de acuerdo a la normatividad aplicable a la institución, por la desarticulación entre las áreas.</t>
  </si>
  <si>
    <t>Probabilidad de reprocesos y/o no consolidación de información debido a la obsolescencia, robo, daño físico entre otras  de los sistemas de información institucionales, por falta de contrato de  actualización de los mismos.</t>
  </si>
  <si>
    <t>Probabilidad de afectación económica y/o legales, por inoportunidad en el reporte de información de la ESE HSJM a las plataformas y los clientes internos y externos, por falta de organización en el área.</t>
  </si>
  <si>
    <t>Probabilidad de ocurrencia de errores en procesos y procedimientos de la gestión asistencia, debido a la rotación frecuente del personal</t>
  </si>
  <si>
    <t>Probabilidad de pérdida de información por la No realización de copias de seguridad de los equipor de cómputo.</t>
  </si>
  <si>
    <t>Probabilidad de afectación legal o requerimientos por la no oportuna respuesta o No trámite de quejas</t>
  </si>
  <si>
    <t>Probabilidad de afectación económica y/o legales, por inoportunidad en el reporte del Plan de Participación Ciudadana</t>
  </si>
  <si>
    <t>Incumplimiento en el reporte del Plan de Participación Ciudadana</t>
  </si>
  <si>
    <t>No realizar el Plan de Participación Ciudadana de la Vigencia</t>
  </si>
  <si>
    <t>No cargar o enviar el Plan de acuerdo con las directrices de la Super Intendencia Nacional de salud</t>
  </si>
  <si>
    <t>Elaborar el Plan de Participación Ciudadana de la vigencia</t>
  </si>
  <si>
    <t>Realizar seguimiento a las actividades establecidas en el Plan de Participación Ciudadana</t>
  </si>
  <si>
    <t>SISTEMA DE INFORMACIÓN Y SIAU</t>
  </si>
  <si>
    <t>NEY PATRICIA OROZCO QUIÑONEZ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</si>
</sst>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12"/>
      <color theme="1"/>
      <name val="Calibri"/>
      <family val="2"/>
    </font>
    <font>
      <b/>
      <sz val="12"/>
      <color theme="1"/>
      <name val="Calibri"/>
      <family val="2"/>
    </font>
    <font>
      <sz val="12"/>
      <name val="Calibri"/>
      <family val="2"/>
    </font>
    <font>
      <sz val="9"/>
      <color theme="1"/>
      <name val="Calibri"/>
      <family val="2"/>
      <scheme val="minor"/>
    </font>
    <font>
      <b/>
      <sz val="12"/>
      <color rgb="FFFFFFFF"/>
      <name val="Arial Narrow"/>
      <family val="2"/>
    </font>
    <font>
      <sz val="12"/>
      <color rgb="FF000000"/>
      <name val="Arial Narrow"/>
      <family val="2"/>
    </font>
    <font>
      <b/>
      <sz val="12"/>
      <color rgb="FF000000"/>
      <name val="Arial Narrow"/>
      <family val="2"/>
    </font>
  </fonts>
  <fills count="16">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rgb="FF4682B4"/>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s>
  <cellStyleXfs count="2">
    <xf numFmtId="0" fontId="0" fillId="0" borderId="0"/>
    <xf numFmtId="9" fontId="1" fillId="0" borderId="0" applyFont="0" applyFill="0" applyBorder="0" applyAlignment="0" applyProtection="0"/>
  </cellStyleXfs>
  <cellXfs count="135">
    <xf numFmtId="0" fontId="0" fillId="0" borderId="0" xfId="0"/>
    <xf numFmtId="0" fontId="0" fillId="0" borderId="0" xfId="0" applyAlignment="1">
      <alignment horizontal="center"/>
    </xf>
    <xf numFmtId="0" fontId="0" fillId="5" borderId="1" xfId="0" applyFill="1" applyBorder="1"/>
    <xf numFmtId="0" fontId="0" fillId="6" borderId="1" xfId="0" applyFill="1" applyBorder="1"/>
    <xf numFmtId="0" fontId="0" fillId="7" borderId="1" xfId="0" applyFill="1" applyBorder="1"/>
    <xf numFmtId="0" fontId="0" fillId="8" borderId="1" xfId="0" applyFill="1" applyBorder="1"/>
    <xf numFmtId="0" fontId="0" fillId="0" borderId="1" xfId="0" applyBorder="1" applyAlignment="1">
      <alignment horizontal="center" vertical="center" wrapText="1"/>
    </xf>
    <xf numFmtId="0" fontId="0" fillId="0" borderId="1" xfId="0" applyBorder="1"/>
    <xf numFmtId="0" fontId="0" fillId="0" borderId="0" xfId="0" applyAlignment="1">
      <alignment horizontal="center" wrapText="1"/>
    </xf>
    <xf numFmtId="0" fontId="0" fillId="0" borderId="6"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1" xfId="0" applyBorder="1"/>
    <xf numFmtId="0" fontId="0" fillId="0" borderId="14"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0" xfId="0" applyBorder="1"/>
    <xf numFmtId="0" fontId="0" fillId="0" borderId="4" xfId="0" applyBorder="1"/>
    <xf numFmtId="0" fontId="0" fillId="0" borderId="9" xfId="0" applyBorder="1"/>
    <xf numFmtId="0" fontId="0" fillId="0" borderId="1" xfId="0" applyBorder="1" applyAlignment="1">
      <alignment horizontal="center"/>
    </xf>
    <xf numFmtId="0" fontId="0" fillId="0" borderId="0" xfId="0" applyAlignment="1">
      <alignment horizontal="center" vertical="center"/>
    </xf>
    <xf numFmtId="0" fontId="0" fillId="11" borderId="1" xfId="0" applyFill="1" applyBorder="1"/>
    <xf numFmtId="0" fontId="0" fillId="2" borderId="0" xfId="0" applyFill="1" applyAlignment="1">
      <alignment horizontal="left"/>
    </xf>
    <xf numFmtId="0" fontId="0" fillId="0" borderId="0" xfId="0" applyAlignment="1">
      <alignment horizontal="left"/>
    </xf>
    <xf numFmtId="0" fontId="7" fillId="4"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xf numFmtId="0" fontId="6" fillId="0" borderId="19" xfId="0" applyFont="1" applyBorder="1" applyAlignment="1">
      <alignment vertical="center" wrapText="1"/>
    </xf>
    <xf numFmtId="0" fontId="5" fillId="0" borderId="0" xfId="0" applyFont="1" applyAlignment="1">
      <alignment horizontal="right"/>
    </xf>
    <xf numFmtId="0" fontId="5" fillId="0" borderId="0" xfId="0" applyFont="1"/>
    <xf numFmtId="0" fontId="6" fillId="0" borderId="24" xfId="0" applyFont="1" applyBorder="1" applyAlignment="1">
      <alignment vertical="center" wrapText="1"/>
    </xf>
    <xf numFmtId="0" fontId="6" fillId="0" borderId="24" xfId="0" applyFont="1" applyBorder="1" applyAlignment="1">
      <alignment horizontal="center" vertical="center" wrapText="1"/>
    </xf>
    <xf numFmtId="0" fontId="5" fillId="2" borderId="21" xfId="0" applyFont="1" applyFill="1" applyBorder="1" applyAlignment="1">
      <alignment vertical="center"/>
    </xf>
    <xf numFmtId="0" fontId="5" fillId="2" borderId="23" xfId="0" applyFont="1" applyFill="1" applyBorder="1" applyAlignment="1">
      <alignment vertical="center"/>
    </xf>
    <xf numFmtId="0" fontId="5" fillId="0" borderId="3" xfId="0" applyFont="1" applyBorder="1" applyAlignment="1">
      <alignment horizontal="right"/>
    </xf>
    <xf numFmtId="0" fontId="7" fillId="10"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5" fillId="0" borderId="1" xfId="0" applyFont="1" applyBorder="1" applyAlignment="1">
      <alignment horizontal="justify"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justify" vertical="center" wrapText="1"/>
    </xf>
    <xf numFmtId="0" fontId="5" fillId="2" borderId="18" xfId="0" applyFont="1" applyFill="1" applyBorder="1" applyAlignment="1">
      <alignment horizontal="center" vertical="center"/>
    </xf>
    <xf numFmtId="9" fontId="5" fillId="0" borderId="1" xfId="1" applyFont="1" applyBorder="1" applyAlignment="1">
      <alignment horizontal="center" vertical="center"/>
    </xf>
    <xf numFmtId="0" fontId="5" fillId="0" borderId="1" xfId="0" applyFont="1" applyBorder="1" applyAlignment="1">
      <alignment horizontal="center"/>
    </xf>
    <xf numFmtId="9" fontId="5" fillId="0" borderId="1" xfId="0" applyNumberFormat="1" applyFont="1" applyBorder="1" applyAlignment="1">
      <alignment horizontal="center" vertical="center"/>
    </xf>
    <xf numFmtId="0" fontId="5" fillId="0" borderId="3" xfId="0" applyFont="1" applyBorder="1"/>
    <xf numFmtId="0" fontId="6" fillId="0" borderId="27" xfId="0" applyFont="1" applyBorder="1" applyAlignment="1">
      <alignment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8"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0" fillId="0" borderId="7" xfId="0" applyBorder="1" applyAlignment="1">
      <alignment horizontal="center" vertical="center" wrapText="1"/>
    </xf>
    <xf numFmtId="0" fontId="0" fillId="0" borderId="7" xfId="0" applyBorder="1" applyAlignment="1">
      <alignment horizontal="center" wrapText="1"/>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12" borderId="4" xfId="0" applyFill="1" applyBorder="1" applyAlignment="1">
      <alignment horizontal="center"/>
    </xf>
    <xf numFmtId="0" fontId="0" fillId="12" borderId="5" xfId="0" applyFill="1" applyBorder="1" applyAlignment="1">
      <alignment horizontal="center"/>
    </xf>
    <xf numFmtId="0" fontId="0" fillId="12" borderId="6" xfId="0" applyFill="1" applyBorder="1" applyAlignment="1">
      <alignment horizontal="center"/>
    </xf>
    <xf numFmtId="0" fontId="4" fillId="0" borderId="10" xfId="0" applyFont="1" applyBorder="1" applyAlignment="1">
      <alignment horizont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left" vertical="center" wrapText="1"/>
    </xf>
    <xf numFmtId="0" fontId="5" fillId="0" borderId="16"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xf>
    <xf numFmtId="9" fontId="5" fillId="0" borderId="1" xfId="1" applyFont="1" applyBorder="1" applyAlignment="1">
      <alignment horizontal="center" vertical="center"/>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6" fillId="2" borderId="1" xfId="0" applyFont="1" applyFill="1" applyBorder="1" applyAlignment="1">
      <alignment horizontal="center" vertical="center"/>
    </xf>
    <xf numFmtId="0" fontId="5" fillId="0" borderId="20" xfId="0" applyFont="1" applyBorder="1" applyAlignment="1">
      <alignment horizontal="center"/>
    </xf>
    <xf numFmtId="0" fontId="5" fillId="0" borderId="15" xfId="0" applyFont="1" applyBorder="1" applyAlignment="1">
      <alignment horizontal="center"/>
    </xf>
    <xf numFmtId="0" fontId="5" fillId="0" borderId="21" xfId="0" applyFont="1" applyBorder="1" applyAlignment="1">
      <alignment horizontal="center"/>
    </xf>
    <xf numFmtId="0" fontId="5"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left" vertical="center" wrapText="1"/>
    </xf>
    <xf numFmtId="0" fontId="5" fillId="13" borderId="1" xfId="0" applyFont="1" applyFill="1" applyBorder="1" applyAlignment="1">
      <alignment horizontal="center" vertical="center"/>
    </xf>
    <xf numFmtId="0" fontId="5" fillId="13" borderId="2" xfId="0" applyFont="1" applyFill="1" applyBorder="1" applyAlignment="1">
      <alignment horizontal="center" vertical="center"/>
    </xf>
    <xf numFmtId="0" fontId="5" fillId="13" borderId="19" xfId="0" applyFont="1" applyFill="1" applyBorder="1" applyAlignment="1">
      <alignment horizontal="center" vertical="center"/>
    </xf>
    <xf numFmtId="0" fontId="5" fillId="13" borderId="3" xfId="0" applyFont="1" applyFill="1" applyBorder="1" applyAlignment="1">
      <alignment horizontal="center" vertical="center"/>
    </xf>
    <xf numFmtId="0" fontId="5" fillId="0" borderId="17" xfId="0" applyFont="1" applyBorder="1" applyAlignment="1">
      <alignment horizontal="center" vertical="center" wrapText="1"/>
    </xf>
    <xf numFmtId="9" fontId="5" fillId="0" borderId="1" xfId="0" applyNumberFormat="1"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0" borderId="17" xfId="0" applyFont="1" applyBorder="1" applyAlignment="1">
      <alignment horizontal="justify" vertical="center" wrapText="1"/>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5" fillId="0" borderId="1" xfId="0" applyFont="1" applyBorder="1" applyAlignment="1">
      <alignment horizontal="center" wrapText="1"/>
    </xf>
    <xf numFmtId="0" fontId="5" fillId="0" borderId="1" xfId="0" applyFont="1" applyBorder="1" applyAlignment="1">
      <alignment horizontal="center"/>
    </xf>
    <xf numFmtId="0" fontId="9" fillId="15" borderId="29" xfId="0" applyFont="1" applyFill="1" applyBorder="1" applyAlignment="1">
      <alignment horizontal="center" vertical="center" wrapText="1"/>
    </xf>
    <xf numFmtId="0" fontId="9" fillId="15" borderId="30" xfId="0" applyFont="1" applyFill="1" applyBorder="1" applyAlignment="1">
      <alignment horizontal="center" vertical="center" wrapText="1"/>
    </xf>
    <xf numFmtId="0" fontId="11" fillId="14" borderId="34" xfId="0" applyFont="1" applyFill="1" applyBorder="1" applyAlignment="1">
      <alignment horizontal="justify" vertical="center" wrapText="1"/>
    </xf>
    <xf numFmtId="0" fontId="10" fillId="14" borderId="33" xfId="0" applyFont="1" applyFill="1" applyBorder="1" applyAlignment="1">
      <alignment horizontal="justify" vertical="center" wrapText="1"/>
    </xf>
    <xf numFmtId="0" fontId="10" fillId="14" borderId="31" xfId="0" applyFont="1" applyFill="1" applyBorder="1" applyAlignment="1">
      <alignment horizontal="center" vertical="center" wrapText="1"/>
    </xf>
    <xf numFmtId="0" fontId="10" fillId="14" borderId="35" xfId="0" applyFont="1" applyFill="1" applyBorder="1" applyAlignment="1">
      <alignment horizontal="center" vertical="center" wrapText="1"/>
    </xf>
    <xf numFmtId="0" fontId="10" fillId="14" borderId="31" xfId="0" applyFont="1" applyFill="1" applyBorder="1" applyAlignment="1">
      <alignment horizontal="center" vertical="center" wrapText="1"/>
    </xf>
    <xf numFmtId="0" fontId="5" fillId="0" borderId="0" xfId="0" applyFont="1" applyAlignment="1">
      <alignment wrapText="1"/>
    </xf>
    <xf numFmtId="0" fontId="5" fillId="0" borderId="17" xfId="0" applyFont="1" applyBorder="1" applyAlignment="1">
      <alignment vertical="center" wrapText="1"/>
    </xf>
    <xf numFmtId="0" fontId="5" fillId="6" borderId="18" xfId="0" applyFont="1" applyFill="1" applyBorder="1" applyAlignment="1">
      <alignment vertical="center" wrapText="1"/>
    </xf>
    <xf numFmtId="0" fontId="5" fillId="0" borderId="18" xfId="0" applyFont="1" applyBorder="1" applyAlignment="1">
      <alignment vertical="center" wrapText="1"/>
    </xf>
    <xf numFmtId="0" fontId="11" fillId="6" borderId="32" xfId="0" applyFont="1" applyFill="1" applyBorder="1" applyAlignment="1">
      <alignment horizontal="center" vertical="center" wrapText="1"/>
    </xf>
    <xf numFmtId="0" fontId="10" fillId="6" borderId="35" xfId="0" applyFont="1" applyFill="1" applyBorder="1" applyAlignment="1">
      <alignment horizontal="justify" vertical="center" wrapText="1"/>
    </xf>
    <xf numFmtId="0" fontId="10" fillId="6" borderId="31" xfId="0" applyFont="1" applyFill="1" applyBorder="1" applyAlignment="1">
      <alignment horizontal="center" vertical="center" wrapText="1"/>
    </xf>
    <xf numFmtId="0" fontId="10" fillId="6" borderId="31" xfId="0" applyFont="1" applyFill="1" applyBorder="1" applyAlignment="1">
      <alignment horizontal="justify"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10" fillId="6" borderId="33" xfId="0" applyFont="1" applyFill="1" applyBorder="1" applyAlignment="1">
      <alignment horizontal="justify" vertical="center" wrapText="1"/>
    </xf>
  </cellXfs>
  <cellStyles count="2">
    <cellStyle name="Normal" xfId="0" builtinId="0"/>
    <cellStyle name="Porcentaje" xfId="1" builtinId="5"/>
  </cellStyles>
  <dxfs count="83">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theme="9" tint="-0.24994659260841701"/>
        </patternFill>
      </fill>
    </dxf>
    <dxf>
      <fill>
        <patternFill>
          <bgColor rgb="FFFFC0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528</xdr:rowOff>
    </xdr:from>
    <xdr:to>
      <xdr:col>0</xdr:col>
      <xdr:colOff>133351</xdr:colOff>
      <xdr:row>3</xdr:row>
      <xdr:rowOff>95250</xdr:rowOff>
    </xdr:to>
    <xdr:pic>
      <xdr:nvPicPr>
        <xdr:cNvPr id="2" name="1 Imagen">
          <a:extLst>
            <a:ext uri="{FF2B5EF4-FFF2-40B4-BE49-F238E27FC236}">
              <a16:creationId xmlns:a16="http://schemas.microsoft.com/office/drawing/2014/main" id="{D1DE91F1-0CD1-49AF-A0EC-8C9D179C70D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33351" y="200553"/>
          <a:ext cx="762000" cy="494772"/>
        </a:xfrm>
        <a:prstGeom prst="rect">
          <a:avLst/>
        </a:prstGeom>
        <a:noFill/>
        <a:ln>
          <a:noFill/>
        </a:ln>
      </xdr:spPr>
    </xdr:pic>
    <xdr:clientData/>
  </xdr:twoCellAnchor>
  <xdr:twoCellAnchor editAs="oneCell">
    <xdr:from>
      <xdr:col>13</xdr:col>
      <xdr:colOff>248708</xdr:colOff>
      <xdr:row>0</xdr:row>
      <xdr:rowOff>113242</xdr:rowOff>
    </xdr:from>
    <xdr:to>
      <xdr:col>13</xdr:col>
      <xdr:colOff>248708</xdr:colOff>
      <xdr:row>3</xdr:row>
      <xdr:rowOff>123825</xdr:rowOff>
    </xdr:to>
    <xdr:pic>
      <xdr:nvPicPr>
        <xdr:cNvPr id="3" name="2 Imagen">
          <a:extLst>
            <a:ext uri="{FF2B5EF4-FFF2-40B4-BE49-F238E27FC236}">
              <a16:creationId xmlns:a16="http://schemas.microsoft.com/office/drawing/2014/main" id="{2FCD56BE-7F64-4067-8A0F-75AA9C767D6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3621808" y="113242"/>
          <a:ext cx="1027642" cy="601133"/>
        </a:xfrm>
        <a:prstGeom prst="rect">
          <a:avLst/>
        </a:prstGeom>
        <a:noFill/>
        <a:ln>
          <a:noFill/>
        </a:ln>
      </xdr:spPr>
    </xdr:pic>
    <xdr:clientData/>
  </xdr:twoCellAnchor>
  <xdr:twoCellAnchor editAs="oneCell">
    <xdr:from>
      <xdr:col>13</xdr:col>
      <xdr:colOff>64406</xdr:colOff>
      <xdr:row>0</xdr:row>
      <xdr:rowOff>48534</xdr:rowOff>
    </xdr:from>
    <xdr:to>
      <xdr:col>14</xdr:col>
      <xdr:colOff>31260</xdr:colOff>
      <xdr:row>4</xdr:row>
      <xdr:rowOff>3177</xdr:rowOff>
    </xdr:to>
    <xdr:pic>
      <xdr:nvPicPr>
        <xdr:cNvPr id="6" name="Imagen 5">
          <a:extLst>
            <a:ext uri="{FF2B5EF4-FFF2-40B4-BE49-F238E27FC236}">
              <a16:creationId xmlns:a16="http://schemas.microsoft.com/office/drawing/2014/main" id="{8FBB6814-A6C8-408B-A5ED-00E889CD8A7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38942" y="48534"/>
          <a:ext cx="1599711" cy="979714"/>
        </a:xfrm>
        <a:prstGeom prst="rect">
          <a:avLst/>
        </a:prstGeom>
        <a:noFill/>
        <a:ln>
          <a:noFill/>
        </a:ln>
      </xdr:spPr>
    </xdr:pic>
    <xdr:clientData/>
  </xdr:twoCellAnchor>
  <xdr:twoCellAnchor editAs="oneCell">
    <xdr:from>
      <xdr:col>0</xdr:col>
      <xdr:colOff>0</xdr:colOff>
      <xdr:row>0</xdr:row>
      <xdr:rowOff>0</xdr:rowOff>
    </xdr:from>
    <xdr:to>
      <xdr:col>0</xdr:col>
      <xdr:colOff>1605643</xdr:colOff>
      <xdr:row>3</xdr:row>
      <xdr:rowOff>367393</xdr:rowOff>
    </xdr:to>
    <xdr:pic>
      <xdr:nvPicPr>
        <xdr:cNvPr id="7" name="Imagen 6">
          <a:extLst>
            <a:ext uri="{FF2B5EF4-FFF2-40B4-BE49-F238E27FC236}">
              <a16:creationId xmlns:a16="http://schemas.microsoft.com/office/drawing/2014/main" id="{5C200CA3-8A1F-47E6-97A9-F5A11B41890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605643" cy="97971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adistica2\COMPARTIDO%20CALIDAD\Users\alexandranegrete\Desktop\CALIDAD%20-%20HOSPITAL%20SAN%20JERO&#769;NIMO\MAPA%20DE%20RIESGOS\Mapas%20de%20riesgo%20asistenciales\REALIZADOS\Plantilla%20matriz%20de%20riesgo%20HSJ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tadistica2\COMPARTIDO%20CALIDAD\PLANEACI&#211;N\MAPA%20DE%20RIESGOS%202020\ADMINISTRATIVOS\Mapa%20de%20riesgo%20gesti&#243;n%20de%20calidad%20HSJM%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tadistica2\COMPARTIDO%20CALIDAD\Users\USUARIO\Desktop\ESE%20HSJM\Gesti&#243;n%20de%20Riesgos\Mapas%20de%20riesgo\Plantilla%20matriz%20de%20riesgo%20HSJ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tadistica2\COMPARTIDO%20CALIDAD\PLANEACI&#211;N\MAPA%20DE%20RIESGOS%202020\ADMINISTRATIVOS\Mapa%20de%20riesgo%20estadistica%20%20HSJM%20o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tadistica2\COMPARTIDO%20CALIDAD\Users\anegrete\Desktop\PLANEACI&#211;N%20HOSPITAL%20SAN%20JER&#211;NIMO\2020\MAPA%20DE%20RIESGOS\ASISTENCIALES\Mapa%20de%20riesgos%20SIAU%20%20HSJ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valoració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valoración"/>
      <sheetName val="Mapa de riesgos Gestión c"/>
    </sheetNames>
    <sheetDataSet>
      <sheetData sheetId="0">
        <row r="13">
          <cell r="A13" t="str">
            <v>Leve</v>
          </cell>
        </row>
      </sheetData>
      <sheetData sheetId="1">
        <row r="10">
          <cell r="I10" t="str">
            <v>Moderado</v>
          </cell>
        </row>
        <row r="16">
          <cell r="I16" t="str">
            <v>Catastrófico</v>
          </cell>
        </row>
        <row r="19">
          <cell r="I19" t="str">
            <v>Catastrófico</v>
          </cell>
        </row>
        <row r="20">
          <cell r="I20" t="str">
            <v>Catastrófico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valoració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valoración"/>
      <sheetName val="Mapa de riesgos estadistica"/>
    </sheetNames>
    <sheetDataSet>
      <sheetData sheetId="0"/>
      <sheetData sheetId="1">
        <row r="23">
          <cell r="I23"/>
        </row>
        <row r="34">
          <cell r="I34" t="str">
            <v>Impacto</v>
          </cell>
        </row>
        <row r="37">
          <cell r="I37" t="str">
            <v>Catastrófico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valoración"/>
      <sheetName val="Mapa de riesgo SIAU"/>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9"/>
  <sheetViews>
    <sheetView topLeftCell="A13" workbookViewId="0">
      <selection activeCell="A28" sqref="A28:B29"/>
    </sheetView>
  </sheetViews>
  <sheetFormatPr baseColWidth="10" defaultRowHeight="15" x14ac:dyDescent="0.25"/>
  <cols>
    <col min="1" max="1" width="18.140625" customWidth="1"/>
    <col min="2" max="2" width="20.140625" style="1" customWidth="1"/>
    <col min="6" max="6" width="15" style="21" customWidth="1"/>
    <col min="7" max="7" width="14.28515625" style="1" customWidth="1"/>
    <col min="8" max="8" width="11.42578125" style="1"/>
    <col min="9" max="9" width="19.140625" customWidth="1"/>
    <col min="10" max="10" width="18.42578125" customWidth="1"/>
  </cols>
  <sheetData>
    <row r="2" spans="1:10" ht="32.25" customHeight="1" x14ac:dyDescent="0.25">
      <c r="A2" s="50" t="s">
        <v>21</v>
      </c>
      <c r="B2" s="51"/>
    </row>
    <row r="3" spans="1:10" x14ac:dyDescent="0.25">
      <c r="A3" s="54" t="s">
        <v>22</v>
      </c>
      <c r="B3" s="54"/>
      <c r="G3" s="8"/>
    </row>
    <row r="4" spans="1:10" x14ac:dyDescent="0.25">
      <c r="A4" s="6" t="s">
        <v>23</v>
      </c>
      <c r="B4" s="20" t="s">
        <v>24</v>
      </c>
    </row>
    <row r="5" spans="1:10" x14ac:dyDescent="0.25">
      <c r="A5" s="2" t="s">
        <v>25</v>
      </c>
      <c r="B5" s="20">
        <v>1</v>
      </c>
    </row>
    <row r="6" spans="1:10" ht="15.75" thickBot="1" x14ac:dyDescent="0.3">
      <c r="A6" s="4" t="s">
        <v>26</v>
      </c>
      <c r="B6" s="20">
        <v>2</v>
      </c>
      <c r="F6" s="64" t="s">
        <v>55</v>
      </c>
      <c r="G6" s="64"/>
      <c r="H6" s="64"/>
      <c r="I6" s="64"/>
      <c r="J6" s="64"/>
    </row>
    <row r="7" spans="1:10" x14ac:dyDescent="0.25">
      <c r="A7" s="5" t="s">
        <v>27</v>
      </c>
      <c r="B7" s="20">
        <v>3</v>
      </c>
      <c r="F7" s="57" t="s">
        <v>33</v>
      </c>
      <c r="G7" s="59" t="s">
        <v>36</v>
      </c>
      <c r="H7" s="61" t="s">
        <v>46</v>
      </c>
      <c r="I7" s="62"/>
      <c r="J7" s="63"/>
    </row>
    <row r="8" spans="1:10" ht="15.75" thickBot="1" x14ac:dyDescent="0.3">
      <c r="F8" s="58"/>
      <c r="G8" s="60"/>
      <c r="H8" s="16" t="s">
        <v>37</v>
      </c>
      <c r="I8" s="17"/>
      <c r="J8" s="12" t="s">
        <v>8</v>
      </c>
    </row>
    <row r="9" spans="1:10" x14ac:dyDescent="0.25">
      <c r="F9" s="65">
        <v>1</v>
      </c>
      <c r="G9" s="13">
        <v>5</v>
      </c>
      <c r="H9" s="10">
        <f>+F9*G9</f>
        <v>5</v>
      </c>
      <c r="I9" s="18" t="s">
        <v>47</v>
      </c>
      <c r="J9" s="9" t="s">
        <v>42</v>
      </c>
    </row>
    <row r="10" spans="1:10" ht="18.75" customHeight="1" x14ac:dyDescent="0.25">
      <c r="A10" s="50" t="s">
        <v>34</v>
      </c>
      <c r="B10" s="51"/>
      <c r="F10" s="66"/>
      <c r="G10" s="13">
        <v>10</v>
      </c>
      <c r="H10" s="10">
        <f>+F9*G10</f>
        <v>10</v>
      </c>
      <c r="I10" s="56" t="s">
        <v>48</v>
      </c>
      <c r="J10" s="52" t="s">
        <v>43</v>
      </c>
    </row>
    <row r="11" spans="1:10" ht="15.75" thickBot="1" x14ac:dyDescent="0.3">
      <c r="A11" s="54" t="s">
        <v>35</v>
      </c>
      <c r="B11" s="54"/>
      <c r="F11" s="67"/>
      <c r="G11" s="14">
        <v>20</v>
      </c>
      <c r="H11" s="11">
        <f>+F9*G11</f>
        <v>20</v>
      </c>
      <c r="I11" s="56"/>
      <c r="J11" s="52"/>
    </row>
    <row r="12" spans="1:10" x14ac:dyDescent="0.25">
      <c r="A12" s="7" t="s">
        <v>32</v>
      </c>
      <c r="B12" s="20" t="s">
        <v>24</v>
      </c>
      <c r="F12" s="65">
        <v>2</v>
      </c>
      <c r="G12" s="15">
        <v>5</v>
      </c>
      <c r="H12" s="9">
        <f>+F12*G9</f>
        <v>10</v>
      </c>
      <c r="I12" s="55" t="s">
        <v>62</v>
      </c>
      <c r="J12" s="52" t="s">
        <v>29</v>
      </c>
    </row>
    <row r="13" spans="1:10" x14ac:dyDescent="0.25">
      <c r="A13" s="2" t="s">
        <v>28</v>
      </c>
      <c r="B13" s="20">
        <v>5</v>
      </c>
      <c r="F13" s="66"/>
      <c r="G13" s="13">
        <v>10</v>
      </c>
      <c r="H13" s="10">
        <f>+F12*G10</f>
        <v>20</v>
      </c>
      <c r="I13" s="55"/>
      <c r="J13" s="52"/>
    </row>
    <row r="14" spans="1:10" ht="15.75" thickBot="1" x14ac:dyDescent="0.3">
      <c r="A14" s="4" t="s">
        <v>29</v>
      </c>
      <c r="B14" s="20">
        <v>10</v>
      </c>
      <c r="F14" s="67"/>
      <c r="G14" s="14">
        <v>20</v>
      </c>
      <c r="H14" s="11">
        <f>+F12*G11</f>
        <v>40</v>
      </c>
      <c r="I14" s="55"/>
      <c r="J14" s="52"/>
    </row>
    <row r="15" spans="1:10" x14ac:dyDescent="0.25">
      <c r="A15" s="5" t="s">
        <v>39</v>
      </c>
      <c r="B15" s="20">
        <v>20</v>
      </c>
      <c r="F15" s="65">
        <v>3</v>
      </c>
      <c r="G15" s="15">
        <v>5</v>
      </c>
      <c r="H15" s="9">
        <f>+F15*G9</f>
        <v>15</v>
      </c>
      <c r="I15" s="56" t="s">
        <v>56</v>
      </c>
      <c r="J15" s="52" t="s">
        <v>44</v>
      </c>
    </row>
    <row r="16" spans="1:10" x14ac:dyDescent="0.25">
      <c r="F16" s="66"/>
      <c r="G16" s="13">
        <v>10</v>
      </c>
      <c r="H16" s="10">
        <f>+F15*G16</f>
        <v>30</v>
      </c>
      <c r="I16" s="56"/>
      <c r="J16" s="52"/>
    </row>
    <row r="17" spans="1:10" ht="15.75" thickBot="1" x14ac:dyDescent="0.3">
      <c r="F17" s="67"/>
      <c r="G17" s="14">
        <v>20</v>
      </c>
      <c r="H17" s="11">
        <f>+F15*G17</f>
        <v>60</v>
      </c>
      <c r="I17" s="19" t="s">
        <v>49</v>
      </c>
      <c r="J17" s="11" t="s">
        <v>45</v>
      </c>
    </row>
    <row r="18" spans="1:10" x14ac:dyDescent="0.25">
      <c r="A18" s="53" t="s">
        <v>40</v>
      </c>
      <c r="B18" s="53"/>
    </row>
    <row r="19" spans="1:10" x14ac:dyDescent="0.25">
      <c r="A19" s="54" t="s">
        <v>41</v>
      </c>
      <c r="B19" s="54"/>
    </row>
    <row r="20" spans="1:10" x14ac:dyDescent="0.25">
      <c r="A20" s="7" t="s">
        <v>32</v>
      </c>
      <c r="B20" s="20" t="s">
        <v>24</v>
      </c>
    </row>
    <row r="21" spans="1:10" x14ac:dyDescent="0.25">
      <c r="A21" s="2" t="s">
        <v>42</v>
      </c>
      <c r="B21" s="20"/>
    </row>
    <row r="22" spans="1:10" x14ac:dyDescent="0.25">
      <c r="A22" s="3" t="s">
        <v>43</v>
      </c>
      <c r="B22" s="20"/>
    </row>
    <row r="23" spans="1:10" x14ac:dyDescent="0.25">
      <c r="A23" s="4" t="s">
        <v>29</v>
      </c>
      <c r="B23" s="20"/>
    </row>
    <row r="24" spans="1:10" x14ac:dyDescent="0.25">
      <c r="A24" s="22" t="s">
        <v>44</v>
      </c>
      <c r="B24" s="20"/>
    </row>
    <row r="25" spans="1:10" x14ac:dyDescent="0.25">
      <c r="A25" s="5" t="s">
        <v>45</v>
      </c>
      <c r="B25" s="20"/>
    </row>
    <row r="27" spans="1:10" x14ac:dyDescent="0.25">
      <c r="A27" s="1"/>
    </row>
    <row r="28" spans="1:10" x14ac:dyDescent="0.25">
      <c r="A28" s="23"/>
      <c r="B28" s="23"/>
    </row>
    <row r="29" spans="1:10" x14ac:dyDescent="0.25">
      <c r="A29" s="1"/>
      <c r="B29" s="24"/>
    </row>
    <row r="30" spans="1:10" x14ac:dyDescent="0.25">
      <c r="A30" s="1"/>
      <c r="B30" s="24"/>
    </row>
    <row r="31" spans="1:10" x14ac:dyDescent="0.25">
      <c r="A31" s="1"/>
      <c r="B31" s="24"/>
    </row>
    <row r="32" spans="1:10" x14ac:dyDescent="0.25">
      <c r="A32" s="1"/>
      <c r="B32" s="24"/>
    </row>
    <row r="33" spans="1:2" x14ac:dyDescent="0.25">
      <c r="A33" s="1"/>
      <c r="B33" s="24"/>
    </row>
    <row r="34" spans="1:2" x14ac:dyDescent="0.25">
      <c r="A34" s="1"/>
      <c r="B34" s="24"/>
    </row>
    <row r="35" spans="1:2" x14ac:dyDescent="0.25">
      <c r="A35" s="1"/>
      <c r="B35" s="24"/>
    </row>
    <row r="36" spans="1:2" x14ac:dyDescent="0.25">
      <c r="A36" s="1"/>
      <c r="B36" s="24"/>
    </row>
    <row r="37" spans="1:2" x14ac:dyDescent="0.25">
      <c r="A37" s="1"/>
      <c r="B37" s="24"/>
    </row>
    <row r="38" spans="1:2" x14ac:dyDescent="0.25">
      <c r="A38" s="1"/>
      <c r="B38" s="24"/>
    </row>
    <row r="39" spans="1:2" x14ac:dyDescent="0.25">
      <c r="A39" s="1"/>
      <c r="B39" s="21"/>
    </row>
  </sheetData>
  <mergeCells count="19">
    <mergeCell ref="A19:B19"/>
    <mergeCell ref="A3:B3"/>
    <mergeCell ref="I12:I14"/>
    <mergeCell ref="I15:I16"/>
    <mergeCell ref="F7:F8"/>
    <mergeCell ref="G7:G8"/>
    <mergeCell ref="H7:J7"/>
    <mergeCell ref="I10:I11"/>
    <mergeCell ref="J10:J11"/>
    <mergeCell ref="F6:J6"/>
    <mergeCell ref="F9:F11"/>
    <mergeCell ref="F12:F14"/>
    <mergeCell ref="F15:F17"/>
    <mergeCell ref="A11:B11"/>
    <mergeCell ref="A10:B10"/>
    <mergeCell ref="J12:J14"/>
    <mergeCell ref="J15:J16"/>
    <mergeCell ref="A2:B2"/>
    <mergeCell ref="A18:B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EE640-AE03-4FD5-B1C1-7713768CB186}">
  <dimension ref="A1:AA95"/>
  <sheetViews>
    <sheetView tabSelected="1" topLeftCell="A23" zoomScale="70" zoomScaleNormal="70" workbookViewId="0">
      <selection activeCell="C28" sqref="C28:C30"/>
    </sheetView>
  </sheetViews>
  <sheetFormatPr baseColWidth="10" defaultColWidth="0" defaultRowHeight="15.75" x14ac:dyDescent="0.25"/>
  <cols>
    <col min="1" max="1" width="24.28515625" style="32" customWidth="1"/>
    <col min="2" max="2" width="49.140625" style="32" customWidth="1"/>
    <col min="3" max="3" width="30" style="32" customWidth="1"/>
    <col min="4" max="4" width="17.7109375" style="32" customWidth="1"/>
    <col min="5" max="5" width="35" style="32" customWidth="1"/>
    <col min="6" max="6" width="31.28515625" style="32" customWidth="1"/>
    <col min="7" max="7" width="11.28515625" style="32" customWidth="1"/>
    <col min="8" max="8" width="11.85546875" style="32" hidden="1"/>
    <col min="9" max="9" width="14.7109375" style="32" customWidth="1"/>
    <col min="10" max="10" width="11.42578125" style="32" hidden="1"/>
    <col min="11" max="11" width="19.7109375" style="32" hidden="1"/>
    <col min="12" max="12" width="11.42578125" style="32" hidden="1"/>
    <col min="13" max="13" width="13.28515625" style="32" customWidth="1"/>
    <col min="14" max="14" width="24.5703125" style="29" customWidth="1"/>
    <col min="15" max="15" width="15.85546875" style="29" customWidth="1"/>
    <col min="16" max="16" width="18.85546875" style="29" customWidth="1"/>
    <col min="17" max="17" width="21.140625" style="46" customWidth="1"/>
    <col min="18" max="18" width="62.28515625" style="29" customWidth="1"/>
    <col min="19" max="19" width="16.140625" style="29" customWidth="1"/>
    <col min="20" max="20" width="20.28515625" style="29" customWidth="1"/>
    <col min="21" max="21" width="13.7109375" style="46" hidden="1"/>
    <col min="22" max="22" width="11.42578125" style="46" hidden="1"/>
    <col min="23" max="23" width="19.140625" style="29" customWidth="1"/>
    <col min="24" max="24" width="15.42578125" style="29" customWidth="1"/>
    <col min="25" max="26" width="0" style="32" hidden="1" customWidth="1"/>
    <col min="27" max="16384" width="11.42578125" style="32" hidden="1"/>
  </cols>
  <sheetData>
    <row r="1" spans="1:27" x14ac:dyDescent="0.25">
      <c r="A1" s="92"/>
      <c r="B1" s="95" t="s">
        <v>0</v>
      </c>
      <c r="C1" s="95"/>
      <c r="D1" s="95"/>
      <c r="E1" s="95"/>
      <c r="F1" s="95"/>
      <c r="G1" s="95"/>
      <c r="H1" s="30"/>
      <c r="I1" s="70" t="s">
        <v>76</v>
      </c>
      <c r="J1" s="70"/>
      <c r="K1" s="70"/>
      <c r="L1" s="70"/>
      <c r="M1" s="70"/>
      <c r="N1" s="96"/>
      <c r="O1" s="95" t="s">
        <v>0</v>
      </c>
      <c r="P1" s="95"/>
      <c r="Q1" s="95"/>
      <c r="R1" s="95"/>
      <c r="S1" s="95"/>
      <c r="T1" s="95"/>
      <c r="U1" s="33"/>
      <c r="V1" s="33"/>
      <c r="W1" s="70" t="s">
        <v>76</v>
      </c>
      <c r="X1" s="70"/>
      <c r="Y1" s="70"/>
      <c r="Z1" s="70"/>
      <c r="AA1" s="70"/>
    </row>
    <row r="2" spans="1:27" x14ac:dyDescent="0.25">
      <c r="A2" s="93"/>
      <c r="B2" s="95"/>
      <c r="C2" s="95"/>
      <c r="D2" s="95"/>
      <c r="E2" s="95"/>
      <c r="F2" s="95"/>
      <c r="G2" s="95"/>
      <c r="H2" s="30"/>
      <c r="I2" s="70" t="s">
        <v>77</v>
      </c>
      <c r="J2" s="70"/>
      <c r="K2" s="70"/>
      <c r="L2" s="70"/>
      <c r="M2" s="70"/>
      <c r="N2" s="97"/>
      <c r="O2" s="95"/>
      <c r="P2" s="95"/>
      <c r="Q2" s="95"/>
      <c r="R2" s="95"/>
      <c r="S2" s="95"/>
      <c r="T2" s="95"/>
      <c r="U2" s="34"/>
      <c r="V2" s="34"/>
      <c r="W2" s="70" t="s">
        <v>77</v>
      </c>
      <c r="X2" s="70"/>
      <c r="Y2" s="70"/>
      <c r="Z2" s="70"/>
      <c r="AA2" s="70"/>
    </row>
    <row r="3" spans="1:27" ht="15.75" customHeight="1" x14ac:dyDescent="0.25">
      <c r="A3" s="93"/>
      <c r="B3" s="95" t="s">
        <v>1</v>
      </c>
      <c r="C3" s="95"/>
      <c r="D3" s="95"/>
      <c r="E3" s="95"/>
      <c r="F3" s="95"/>
      <c r="G3" s="95"/>
      <c r="H3" s="30"/>
      <c r="I3" s="70" t="s">
        <v>78</v>
      </c>
      <c r="J3" s="70"/>
      <c r="K3" s="70"/>
      <c r="L3" s="70"/>
      <c r="M3" s="70"/>
      <c r="N3" s="97"/>
      <c r="O3" s="95" t="s">
        <v>1</v>
      </c>
      <c r="P3" s="95"/>
      <c r="Q3" s="95"/>
      <c r="R3" s="95"/>
      <c r="S3" s="95"/>
      <c r="T3" s="95"/>
      <c r="U3" s="33"/>
      <c r="V3" s="33"/>
      <c r="W3" s="70" t="s">
        <v>78</v>
      </c>
      <c r="X3" s="70"/>
      <c r="Y3" s="70"/>
      <c r="Z3" s="70"/>
      <c r="AA3" s="70"/>
    </row>
    <row r="4" spans="1:27" ht="33" customHeight="1" x14ac:dyDescent="0.25">
      <c r="A4" s="94"/>
      <c r="B4" s="95" t="s">
        <v>141</v>
      </c>
      <c r="C4" s="95"/>
      <c r="D4" s="95"/>
      <c r="E4" s="95"/>
      <c r="F4" s="95"/>
      <c r="G4" s="95"/>
      <c r="H4" s="30"/>
      <c r="I4" s="70" t="s">
        <v>79</v>
      </c>
      <c r="J4" s="70"/>
      <c r="K4" s="70"/>
      <c r="L4" s="70"/>
      <c r="M4" s="70"/>
      <c r="N4" s="97"/>
      <c r="O4" s="98" t="s">
        <v>141</v>
      </c>
      <c r="P4" s="98"/>
      <c r="Q4" s="98"/>
      <c r="R4" s="98"/>
      <c r="S4" s="98"/>
      <c r="T4" s="98"/>
      <c r="U4" s="49"/>
      <c r="V4" s="49"/>
      <c r="W4" s="99" t="s">
        <v>79</v>
      </c>
      <c r="X4" s="99"/>
      <c r="Y4" s="70"/>
      <c r="Z4" s="70"/>
      <c r="AA4" s="70"/>
    </row>
    <row r="5" spans="1:27" x14ac:dyDescent="0.25">
      <c r="A5" s="35" t="s">
        <v>2</v>
      </c>
      <c r="B5" s="36"/>
      <c r="C5" s="69" t="s">
        <v>164</v>
      </c>
      <c r="D5" s="69"/>
      <c r="E5" s="44" t="s">
        <v>3</v>
      </c>
      <c r="F5" s="88" t="s">
        <v>165</v>
      </c>
      <c r="G5" s="89"/>
      <c r="H5" s="89"/>
      <c r="I5" s="89"/>
      <c r="J5" s="89"/>
      <c r="K5" s="89"/>
      <c r="L5" s="89"/>
      <c r="M5" s="90"/>
      <c r="N5" s="42" t="s">
        <v>4</v>
      </c>
      <c r="O5" s="101" t="s">
        <v>132</v>
      </c>
      <c r="P5" s="102"/>
      <c r="Q5" s="103"/>
      <c r="R5" s="42" t="s">
        <v>3</v>
      </c>
      <c r="S5" s="100" t="s">
        <v>131</v>
      </c>
      <c r="T5" s="100"/>
      <c r="U5" s="100"/>
      <c r="V5" s="100"/>
      <c r="W5" s="100"/>
      <c r="X5" s="100"/>
      <c r="Y5" s="48"/>
    </row>
    <row r="6" spans="1:27" x14ac:dyDescent="0.25">
      <c r="A6" s="91" t="s">
        <v>65</v>
      </c>
      <c r="B6" s="91"/>
      <c r="C6" s="91"/>
      <c r="D6" s="91"/>
      <c r="E6" s="91"/>
      <c r="F6" s="91"/>
      <c r="G6" s="91"/>
      <c r="H6" s="91"/>
      <c r="I6" s="91"/>
      <c r="J6" s="91"/>
      <c r="K6" s="91"/>
      <c r="L6" s="91"/>
      <c r="M6" s="91"/>
      <c r="N6" s="91" t="s">
        <v>117</v>
      </c>
      <c r="O6" s="91"/>
      <c r="P6" s="91"/>
      <c r="Q6" s="91"/>
      <c r="R6" s="91"/>
      <c r="S6" s="91"/>
      <c r="T6" s="91"/>
      <c r="U6" s="91"/>
      <c r="V6" s="91"/>
      <c r="W6" s="91"/>
      <c r="X6" s="91"/>
      <c r="Y6" s="48"/>
    </row>
    <row r="7" spans="1:27" ht="26.25" customHeight="1" x14ac:dyDescent="0.25">
      <c r="A7" s="86" t="s">
        <v>5</v>
      </c>
      <c r="B7" s="86" t="s">
        <v>6</v>
      </c>
      <c r="C7" s="86" t="s">
        <v>7</v>
      </c>
      <c r="D7" s="86" t="s">
        <v>8</v>
      </c>
      <c r="E7" s="86" t="s">
        <v>9</v>
      </c>
      <c r="F7" s="86" t="s">
        <v>10</v>
      </c>
      <c r="G7" s="87" t="s">
        <v>50</v>
      </c>
      <c r="H7" s="87"/>
      <c r="I7" s="87"/>
      <c r="J7" s="87"/>
      <c r="K7" s="87"/>
      <c r="L7" s="87"/>
      <c r="M7" s="87"/>
      <c r="N7" s="86" t="s">
        <v>5</v>
      </c>
      <c r="O7" s="87" t="s">
        <v>11</v>
      </c>
      <c r="P7" s="87" t="s">
        <v>53</v>
      </c>
      <c r="Q7" s="78" t="s">
        <v>54</v>
      </c>
      <c r="R7" s="86" t="s">
        <v>12</v>
      </c>
      <c r="S7" s="86" t="s">
        <v>13</v>
      </c>
      <c r="T7" s="86" t="s">
        <v>14</v>
      </c>
      <c r="U7" s="87" t="s">
        <v>15</v>
      </c>
      <c r="V7" s="87"/>
      <c r="W7" s="87"/>
      <c r="X7" s="86" t="s">
        <v>16</v>
      </c>
      <c r="Y7" s="37" t="s">
        <v>64</v>
      </c>
    </row>
    <row r="8" spans="1:27" ht="15" customHeight="1" x14ac:dyDescent="0.25">
      <c r="A8" s="86"/>
      <c r="B8" s="86"/>
      <c r="C8" s="86"/>
      <c r="D8" s="86"/>
      <c r="E8" s="86"/>
      <c r="F8" s="86"/>
      <c r="G8" s="25" t="s">
        <v>31</v>
      </c>
      <c r="H8" s="26" t="s">
        <v>37</v>
      </c>
      <c r="I8" s="25" t="s">
        <v>30</v>
      </c>
      <c r="J8" s="26" t="s">
        <v>37</v>
      </c>
      <c r="K8" s="27" t="s">
        <v>38</v>
      </c>
      <c r="L8" s="38"/>
      <c r="M8" s="39" t="s">
        <v>17</v>
      </c>
      <c r="N8" s="86"/>
      <c r="O8" s="87"/>
      <c r="P8" s="87"/>
      <c r="Q8" s="78"/>
      <c r="R8" s="86"/>
      <c r="S8" s="86"/>
      <c r="T8" s="86"/>
      <c r="U8" s="25"/>
      <c r="V8" s="25"/>
      <c r="W8" s="25" t="s">
        <v>17</v>
      </c>
      <c r="X8" s="86"/>
      <c r="Y8" s="48"/>
    </row>
    <row r="9" spans="1:27" ht="61.5" customHeight="1" x14ac:dyDescent="0.25">
      <c r="A9" s="79" t="s">
        <v>134</v>
      </c>
      <c r="B9" s="99" t="s">
        <v>154</v>
      </c>
      <c r="C9" s="80" t="s">
        <v>118</v>
      </c>
      <c r="D9" s="78" t="s">
        <v>20</v>
      </c>
      <c r="E9" s="80" t="s">
        <v>119</v>
      </c>
      <c r="F9" s="80" t="s">
        <v>120</v>
      </c>
      <c r="G9" s="81" t="s">
        <v>26</v>
      </c>
      <c r="H9" s="82" t="e">
        <f>+VLOOKUP(G9,'[1]Tabla de valoración'!$A$4:$B$7,2,0)</f>
        <v>#N/A</v>
      </c>
      <c r="I9" s="81" t="s">
        <v>39</v>
      </c>
      <c r="J9" s="82" t="e">
        <f>+VLOOKUP('[2]Mapa de riesgos Gestión c'!I16,'[1]Tabla de valoración'!$A$12:$B$15,2,0)</f>
        <v>#N/A</v>
      </c>
      <c r="K9" s="82" t="e">
        <f t="shared" ref="K9:K13" si="0">+H9*J9</f>
        <v>#N/A</v>
      </c>
      <c r="L9" s="75" t="e">
        <f>+AVERAGE(K9)</f>
        <v>#N/A</v>
      </c>
      <c r="M9" s="68" t="s">
        <v>44</v>
      </c>
      <c r="N9" s="79" t="str">
        <f>+A9</f>
        <v>A3. R 005</v>
      </c>
      <c r="O9" s="41" t="s">
        <v>18</v>
      </c>
      <c r="P9" s="41" t="s">
        <v>18</v>
      </c>
      <c r="Q9" s="45">
        <v>0.75</v>
      </c>
      <c r="R9" s="43" t="s">
        <v>121</v>
      </c>
      <c r="S9" s="78" t="s">
        <v>61</v>
      </c>
      <c r="T9" s="78" t="s">
        <v>122</v>
      </c>
      <c r="U9" s="46" t="str">
        <f>IFERROR(L9-(L9*Q9),"")</f>
        <v/>
      </c>
      <c r="V9" s="68" t="e">
        <f>+AVERAGE(U9:U11)</f>
        <v>#N/A</v>
      </c>
      <c r="W9" s="68" t="s">
        <v>43</v>
      </c>
      <c r="X9" s="78" t="s">
        <v>51</v>
      </c>
      <c r="Y9" s="48"/>
    </row>
    <row r="10" spans="1:27" ht="37.5" customHeight="1" x14ac:dyDescent="0.25">
      <c r="A10" s="79"/>
      <c r="B10" s="132"/>
      <c r="C10" s="80"/>
      <c r="D10" s="78"/>
      <c r="E10" s="80"/>
      <c r="F10" s="80"/>
      <c r="G10" s="81"/>
      <c r="H10" s="82"/>
      <c r="I10" s="81"/>
      <c r="J10" s="82"/>
      <c r="K10" s="82"/>
      <c r="L10" s="83"/>
      <c r="M10" s="77"/>
      <c r="N10" s="79"/>
      <c r="O10" s="41" t="s">
        <v>18</v>
      </c>
      <c r="P10" s="41" t="s">
        <v>18</v>
      </c>
      <c r="Q10" s="45">
        <v>0.75</v>
      </c>
      <c r="R10" s="43" t="s">
        <v>123</v>
      </c>
      <c r="S10" s="78"/>
      <c r="T10" s="78"/>
      <c r="U10" s="46" t="e">
        <f>+L9-(L9*Q10)</f>
        <v>#N/A</v>
      </c>
      <c r="V10" s="77"/>
      <c r="W10" s="77"/>
      <c r="X10" s="78"/>
      <c r="Y10" s="48"/>
    </row>
    <row r="11" spans="1:27" ht="42.75" customHeight="1" x14ac:dyDescent="0.25">
      <c r="A11" s="79"/>
      <c r="B11" s="133"/>
      <c r="C11" s="80"/>
      <c r="D11" s="78"/>
      <c r="E11" s="80"/>
      <c r="F11" s="80"/>
      <c r="G11" s="81"/>
      <c r="H11" s="82"/>
      <c r="I11" s="81"/>
      <c r="J11" s="82"/>
      <c r="K11" s="82"/>
      <c r="L11" s="76"/>
      <c r="M11" s="69"/>
      <c r="N11" s="79"/>
      <c r="O11" s="41" t="s">
        <v>18</v>
      </c>
      <c r="P11" s="41" t="s">
        <v>18</v>
      </c>
      <c r="Q11" s="45">
        <v>0.75</v>
      </c>
      <c r="R11" s="43" t="s">
        <v>107</v>
      </c>
      <c r="S11" s="78"/>
      <c r="T11" s="78"/>
      <c r="U11" s="46" t="e">
        <f>+L9-(L9*Q11)</f>
        <v>#N/A</v>
      </c>
      <c r="V11" s="69"/>
      <c r="W11" s="69"/>
      <c r="X11" s="78"/>
      <c r="Y11" s="48"/>
    </row>
    <row r="12" spans="1:27" s="31" customFormat="1" ht="58.5" customHeight="1" x14ac:dyDescent="0.25">
      <c r="A12" s="79" t="s">
        <v>135</v>
      </c>
      <c r="B12" s="80" t="s">
        <v>152</v>
      </c>
      <c r="C12" s="80" t="s">
        <v>124</v>
      </c>
      <c r="D12" s="78" t="s">
        <v>20</v>
      </c>
      <c r="E12" s="28" t="s">
        <v>125</v>
      </c>
      <c r="F12" s="80" t="s">
        <v>126</v>
      </c>
      <c r="G12" s="41" t="s">
        <v>26</v>
      </c>
      <c r="H12" s="42" t="e">
        <f>+VLOOKUP(G12,'[1]Tabla de valoración'!$A$4:$B$7,2,0)</f>
        <v>#N/A</v>
      </c>
      <c r="I12" s="41" t="s">
        <v>39</v>
      </c>
      <c r="J12" s="42" t="e">
        <f>+VLOOKUP('[2]Mapa de riesgos Gestión c'!I19,'[1]Tabla de valoración'!$A$12:$B$15,2,0)</f>
        <v>#N/A</v>
      </c>
      <c r="K12" s="42" t="e">
        <f t="shared" si="0"/>
        <v>#N/A</v>
      </c>
      <c r="L12" s="75" t="e">
        <f>+AVERAGE(K12:K13)</f>
        <v>#N/A</v>
      </c>
      <c r="M12" s="68" t="s">
        <v>45</v>
      </c>
      <c r="N12" s="79" t="str">
        <f>+A12</f>
        <v>A3.R  006</v>
      </c>
      <c r="O12" s="41" t="s">
        <v>18</v>
      </c>
      <c r="P12" s="41" t="s">
        <v>18</v>
      </c>
      <c r="Q12" s="45">
        <v>0.75</v>
      </c>
      <c r="R12" s="28" t="s">
        <v>127</v>
      </c>
      <c r="S12" s="81" t="s">
        <v>61</v>
      </c>
      <c r="T12" s="78" t="s">
        <v>128</v>
      </c>
      <c r="U12" s="46" t="str">
        <f>IFERROR(L12-(L12*Q12),"")</f>
        <v/>
      </c>
      <c r="V12" s="68" t="e">
        <f>+AVERAGE(U12:U13)</f>
        <v>#N/A</v>
      </c>
      <c r="W12" s="68" t="s">
        <v>29</v>
      </c>
      <c r="X12" s="81" t="s">
        <v>51</v>
      </c>
      <c r="Y12" s="48"/>
    </row>
    <row r="13" spans="1:27" s="31" customFormat="1" ht="60.75" customHeight="1" x14ac:dyDescent="0.25">
      <c r="A13" s="79"/>
      <c r="B13" s="80"/>
      <c r="C13" s="80"/>
      <c r="D13" s="78"/>
      <c r="E13" s="28" t="s">
        <v>129</v>
      </c>
      <c r="F13" s="80"/>
      <c r="G13" s="41" t="s">
        <v>27</v>
      </c>
      <c r="H13" s="42" t="e">
        <f>+VLOOKUP(G13,'[1]Tabla de valoración'!$A$4:$B$7,2,0)</f>
        <v>#N/A</v>
      </c>
      <c r="I13" s="41" t="s">
        <v>39</v>
      </c>
      <c r="J13" s="42" t="e">
        <f>+VLOOKUP('[2]Mapa de riesgos Gestión c'!I20,'[1]Tabla de valoración'!$A$12:$B$15,2,0)</f>
        <v>#N/A</v>
      </c>
      <c r="K13" s="42" t="e">
        <f t="shared" si="0"/>
        <v>#N/A</v>
      </c>
      <c r="L13" s="76"/>
      <c r="M13" s="69"/>
      <c r="N13" s="79"/>
      <c r="O13" s="41" t="s">
        <v>18</v>
      </c>
      <c r="P13" s="41" t="s">
        <v>18</v>
      </c>
      <c r="Q13" s="45">
        <v>0.75</v>
      </c>
      <c r="R13" s="28" t="s">
        <v>130</v>
      </c>
      <c r="S13" s="81"/>
      <c r="T13" s="78"/>
      <c r="U13" s="46" t="e">
        <f>+L12-(L12*Q13)</f>
        <v>#N/A</v>
      </c>
      <c r="V13" s="69"/>
      <c r="W13" s="69"/>
      <c r="X13" s="81"/>
      <c r="Y13" s="48"/>
    </row>
    <row r="14" spans="1:27" s="31" customFormat="1" ht="38.25" customHeight="1" x14ac:dyDescent="0.25">
      <c r="A14" s="85" t="s">
        <v>136</v>
      </c>
      <c r="B14" s="99" t="s">
        <v>155</v>
      </c>
      <c r="C14" s="80" t="s">
        <v>80</v>
      </c>
      <c r="D14" s="68" t="s">
        <v>60</v>
      </c>
      <c r="E14" s="80" t="s">
        <v>81</v>
      </c>
      <c r="F14" s="80" t="s">
        <v>82</v>
      </c>
      <c r="G14" s="68" t="s">
        <v>26</v>
      </c>
      <c r="H14" s="75" t="str">
        <f>IFERROR(VLOOKUP(G14,'[3]Tabla de valoración'!$A$4:$B$7,2,0),"")</f>
        <v/>
      </c>
      <c r="I14" s="68" t="s">
        <v>29</v>
      </c>
      <c r="J14" s="75">
        <v>10</v>
      </c>
      <c r="K14" s="75" t="e">
        <f>H14*J14</f>
        <v>#VALUE!</v>
      </c>
      <c r="L14" s="75" t="e">
        <f>+AVERAGE(K14:K16)</f>
        <v>#VALUE!</v>
      </c>
      <c r="M14" s="68" t="s">
        <v>29</v>
      </c>
      <c r="N14" s="85" t="str">
        <f>+A14</f>
        <v>A3.R 009</v>
      </c>
      <c r="O14" s="41" t="s">
        <v>18</v>
      </c>
      <c r="P14" s="41" t="s">
        <v>19</v>
      </c>
      <c r="Q14" s="45">
        <v>0.5</v>
      </c>
      <c r="R14" s="43" t="s">
        <v>83</v>
      </c>
      <c r="S14" s="78" t="s">
        <v>61</v>
      </c>
      <c r="T14" s="78" t="s">
        <v>84</v>
      </c>
      <c r="U14" s="41" t="e">
        <f>+L14-(L14*Q14)</f>
        <v>#VALUE!</v>
      </c>
      <c r="V14" s="68" t="e">
        <f>+AVERAGE(U14:U16)</f>
        <v>#VALUE!</v>
      </c>
      <c r="W14" s="68" t="s">
        <v>43</v>
      </c>
      <c r="X14" s="68" t="s">
        <v>51</v>
      </c>
      <c r="Y14" s="48"/>
    </row>
    <row r="15" spans="1:27" s="31" customFormat="1" ht="38.25" customHeight="1" x14ac:dyDescent="0.25">
      <c r="A15" s="85"/>
      <c r="B15" s="132"/>
      <c r="C15" s="80"/>
      <c r="D15" s="77"/>
      <c r="E15" s="80"/>
      <c r="F15" s="80"/>
      <c r="G15" s="69"/>
      <c r="H15" s="76"/>
      <c r="I15" s="69"/>
      <c r="J15" s="76"/>
      <c r="K15" s="76"/>
      <c r="L15" s="83"/>
      <c r="M15" s="77"/>
      <c r="N15" s="85"/>
      <c r="O15" s="41" t="s">
        <v>18</v>
      </c>
      <c r="P15" s="41" t="s">
        <v>18</v>
      </c>
      <c r="Q15" s="45">
        <v>0.75</v>
      </c>
      <c r="R15" s="43" t="s">
        <v>85</v>
      </c>
      <c r="S15" s="78"/>
      <c r="T15" s="78"/>
      <c r="U15" s="41" t="e">
        <f>+L14-(L14*Q15)</f>
        <v>#VALUE!</v>
      </c>
      <c r="V15" s="77"/>
      <c r="W15" s="77"/>
      <c r="X15" s="77"/>
      <c r="Y15" s="48"/>
    </row>
    <row r="16" spans="1:27" s="31" customFormat="1" ht="38.25" customHeight="1" x14ac:dyDescent="0.25">
      <c r="A16" s="85"/>
      <c r="B16" s="133"/>
      <c r="C16" s="80"/>
      <c r="D16" s="69"/>
      <c r="E16" s="28" t="s">
        <v>86</v>
      </c>
      <c r="F16" s="28" t="s">
        <v>87</v>
      </c>
      <c r="G16" s="41" t="s">
        <v>25</v>
      </c>
      <c r="H16" s="42" t="e">
        <f>+VLOOKUP(G16,'[3]Tabla de valoración'!$A$4:$B$7,2,0)</f>
        <v>#N/A</v>
      </c>
      <c r="I16" s="41" t="s">
        <v>29</v>
      </c>
      <c r="J16" s="42" t="e">
        <f>+VLOOKUP('[4]Mapa de riesgos estadistica'!I29,'[3]Tabla de valoración'!$A$12:$B$15,2,0)</f>
        <v>#N/A</v>
      </c>
      <c r="K16" s="42" t="e">
        <f>+H16*J16</f>
        <v>#N/A</v>
      </c>
      <c r="L16" s="76"/>
      <c r="M16" s="69"/>
      <c r="N16" s="85"/>
      <c r="O16" s="41" t="s">
        <v>18</v>
      </c>
      <c r="P16" s="41" t="s">
        <v>19</v>
      </c>
      <c r="Q16" s="45">
        <v>0.5</v>
      </c>
      <c r="R16" s="43" t="s">
        <v>88</v>
      </c>
      <c r="S16" s="78"/>
      <c r="T16" s="78"/>
      <c r="U16" s="41" t="e">
        <f>+L14-(L14*Q16)</f>
        <v>#VALUE!</v>
      </c>
      <c r="V16" s="69"/>
      <c r="W16" s="69"/>
      <c r="X16" s="69"/>
      <c r="Y16" s="48"/>
    </row>
    <row r="17" spans="1:25" s="31" customFormat="1" ht="83.25" customHeight="1" x14ac:dyDescent="0.25">
      <c r="A17" s="85" t="s">
        <v>137</v>
      </c>
      <c r="B17" s="99" t="s">
        <v>153</v>
      </c>
      <c r="C17" s="80" t="s">
        <v>89</v>
      </c>
      <c r="D17" s="68" t="s">
        <v>60</v>
      </c>
      <c r="E17" s="43" t="s">
        <v>90</v>
      </c>
      <c r="F17" s="43" t="s">
        <v>91</v>
      </c>
      <c r="G17" s="41" t="s">
        <v>25</v>
      </c>
      <c r="H17" s="42" t="e">
        <f>+VLOOKUP(G17,'[3]Tabla de valoración'!$A$4:$B$7,2,0)</f>
        <v>#N/A</v>
      </c>
      <c r="I17" s="41" t="s">
        <v>29</v>
      </c>
      <c r="J17" s="42" t="e">
        <f>+VLOOKUP('[4]Mapa de riesgos estadistica'!I30,'[3]Tabla de valoración'!$A$12:$B$15,2,0)</f>
        <v>#N/A</v>
      </c>
      <c r="K17" s="42" t="e">
        <f t="shared" ref="K17:K26" si="1">+H17*J17</f>
        <v>#N/A</v>
      </c>
      <c r="L17" s="75" t="e">
        <f>+AVERAGE(K17:K20)</f>
        <v>#N/A</v>
      </c>
      <c r="M17" s="68" t="s">
        <v>29</v>
      </c>
      <c r="N17" s="85" t="str">
        <f>+A17</f>
        <v>A3.R 010</v>
      </c>
      <c r="O17" s="41" t="s">
        <v>18</v>
      </c>
      <c r="P17" s="41" t="s">
        <v>18</v>
      </c>
      <c r="Q17" s="45">
        <v>0.75</v>
      </c>
      <c r="R17" s="43" t="s">
        <v>92</v>
      </c>
      <c r="S17" s="78" t="s">
        <v>61</v>
      </c>
      <c r="T17" s="78" t="s">
        <v>93</v>
      </c>
      <c r="U17" s="41" t="e">
        <f>+L17-(L17*Q17)</f>
        <v>#N/A</v>
      </c>
      <c r="V17" s="68" t="e">
        <f>+AVERAGE(U17:U20)</f>
        <v>#N/A</v>
      </c>
      <c r="W17" s="68" t="s">
        <v>42</v>
      </c>
      <c r="X17" s="68" t="s">
        <v>52</v>
      </c>
      <c r="Y17" s="48"/>
    </row>
    <row r="18" spans="1:25" s="31" customFormat="1" ht="31.5" x14ac:dyDescent="0.25">
      <c r="A18" s="85"/>
      <c r="B18" s="132"/>
      <c r="C18" s="80"/>
      <c r="D18" s="77"/>
      <c r="E18" s="80" t="s">
        <v>94</v>
      </c>
      <c r="F18" s="43" t="s">
        <v>95</v>
      </c>
      <c r="G18" s="81" t="s">
        <v>26</v>
      </c>
      <c r="H18" s="75" t="e">
        <f>+VLOOKUP(G18,'[3]Tabla de valoración'!$A$4:$B$7,2,0)</f>
        <v>#N/A</v>
      </c>
      <c r="I18" s="68" t="s">
        <v>29</v>
      </c>
      <c r="J18" s="75" t="e">
        <f>+VLOOKUP('[4]Mapa de riesgos estadistica'!I31,'[3]Tabla de valoración'!$A$12:$B$15,2,0)</f>
        <v>#N/A</v>
      </c>
      <c r="K18" s="75" t="e">
        <f t="shared" si="1"/>
        <v>#N/A</v>
      </c>
      <c r="L18" s="83"/>
      <c r="M18" s="77"/>
      <c r="N18" s="85"/>
      <c r="O18" s="41" t="s">
        <v>18</v>
      </c>
      <c r="P18" s="41" t="s">
        <v>18</v>
      </c>
      <c r="Q18" s="45">
        <v>0.75</v>
      </c>
      <c r="R18" s="43" t="s">
        <v>96</v>
      </c>
      <c r="S18" s="78"/>
      <c r="T18" s="78"/>
      <c r="U18" s="41" t="e">
        <f>+L17-(L17*Q18)</f>
        <v>#N/A</v>
      </c>
      <c r="V18" s="77"/>
      <c r="W18" s="77"/>
      <c r="X18" s="77"/>
      <c r="Y18" s="48"/>
    </row>
    <row r="19" spans="1:25" s="31" customFormat="1" ht="31.5" x14ac:dyDescent="0.25">
      <c r="A19" s="85"/>
      <c r="B19" s="132"/>
      <c r="C19" s="80"/>
      <c r="D19" s="77"/>
      <c r="E19" s="80"/>
      <c r="F19" s="28" t="s">
        <v>97</v>
      </c>
      <c r="G19" s="81"/>
      <c r="H19" s="83"/>
      <c r="I19" s="77"/>
      <c r="J19" s="83"/>
      <c r="K19" s="83"/>
      <c r="L19" s="83"/>
      <c r="M19" s="77"/>
      <c r="N19" s="85"/>
      <c r="O19" s="68" t="s">
        <v>18</v>
      </c>
      <c r="P19" s="81" t="s">
        <v>18</v>
      </c>
      <c r="Q19" s="105">
        <v>0.75</v>
      </c>
      <c r="R19" s="71" t="s">
        <v>98</v>
      </c>
      <c r="S19" s="78"/>
      <c r="T19" s="78"/>
      <c r="U19" s="41" t="e">
        <f>+L17-(L17*Q19)</f>
        <v>#N/A</v>
      </c>
      <c r="V19" s="77"/>
      <c r="W19" s="77"/>
      <c r="X19" s="77"/>
      <c r="Y19" s="48"/>
    </row>
    <row r="20" spans="1:25" s="31" customFormat="1" ht="47.25" x14ac:dyDescent="0.25">
      <c r="A20" s="85"/>
      <c r="B20" s="133"/>
      <c r="C20" s="80"/>
      <c r="D20" s="69"/>
      <c r="E20" s="80"/>
      <c r="F20" s="28" t="s">
        <v>99</v>
      </c>
      <c r="G20" s="81"/>
      <c r="H20" s="76"/>
      <c r="I20" s="69"/>
      <c r="J20" s="76"/>
      <c r="K20" s="76"/>
      <c r="L20" s="76"/>
      <c r="M20" s="69"/>
      <c r="N20" s="85"/>
      <c r="O20" s="69"/>
      <c r="P20" s="81"/>
      <c r="Q20" s="81"/>
      <c r="R20" s="72"/>
      <c r="S20" s="78"/>
      <c r="T20" s="78"/>
      <c r="U20" s="41" t="e">
        <f>+L17-(L17*Q19)</f>
        <v>#N/A</v>
      </c>
      <c r="V20" s="69"/>
      <c r="W20" s="69"/>
      <c r="X20" s="69"/>
      <c r="Y20" s="48"/>
    </row>
    <row r="21" spans="1:25" s="31" customFormat="1" ht="61.5" customHeight="1" x14ac:dyDescent="0.25">
      <c r="A21" s="85" t="s">
        <v>138</v>
      </c>
      <c r="B21" s="99" t="s">
        <v>149</v>
      </c>
      <c r="C21" s="80" t="s">
        <v>100</v>
      </c>
      <c r="D21" s="68" t="s">
        <v>60</v>
      </c>
      <c r="E21" s="80" t="s">
        <v>101</v>
      </c>
      <c r="F21" s="28" t="s">
        <v>102</v>
      </c>
      <c r="G21" s="68" t="s">
        <v>27</v>
      </c>
      <c r="H21" s="68" t="e">
        <f>+VLOOKUP(G21,'[3]Tabla de valoración'!$A$4:$B$7,2,0)</f>
        <v>#N/A</v>
      </c>
      <c r="I21" s="68" t="s">
        <v>29</v>
      </c>
      <c r="J21" s="68" t="e">
        <f>+VLOOKUP('[4]Mapa de riesgos estadistica'!I34,'[3]Tabla de valoración'!$A$12:$B$15,2,0)</f>
        <v>#N/A</v>
      </c>
      <c r="K21" s="68" t="e">
        <f t="shared" si="1"/>
        <v>#N/A</v>
      </c>
      <c r="L21" s="68" t="e">
        <f>+AVERAGE(K21)</f>
        <v>#N/A</v>
      </c>
      <c r="M21" s="68" t="s">
        <v>29</v>
      </c>
      <c r="N21" s="85" t="str">
        <f>+A21</f>
        <v>A3.R 011</v>
      </c>
      <c r="O21" s="41" t="s">
        <v>18</v>
      </c>
      <c r="P21" s="41" t="s">
        <v>18</v>
      </c>
      <c r="Q21" s="45">
        <v>0.75</v>
      </c>
      <c r="R21" s="43" t="s">
        <v>103</v>
      </c>
      <c r="S21" s="81" t="s">
        <v>61</v>
      </c>
      <c r="T21" s="78" t="s">
        <v>104</v>
      </c>
      <c r="U21" s="41" t="e">
        <f>+L21-(L21*Q21)</f>
        <v>#N/A</v>
      </c>
      <c r="V21" s="68" t="e">
        <f>+AVERAGE(U21:U23)</f>
        <v>#N/A</v>
      </c>
      <c r="W21" s="68" t="s">
        <v>43</v>
      </c>
      <c r="X21" s="68" t="s">
        <v>52</v>
      </c>
      <c r="Y21" s="48"/>
    </row>
    <row r="22" spans="1:25" s="31" customFormat="1" ht="61.5" customHeight="1" x14ac:dyDescent="0.25">
      <c r="A22" s="85"/>
      <c r="B22" s="132"/>
      <c r="C22" s="80"/>
      <c r="D22" s="77"/>
      <c r="E22" s="80"/>
      <c r="F22" s="80" t="s">
        <v>105</v>
      </c>
      <c r="G22" s="77"/>
      <c r="H22" s="77"/>
      <c r="I22" s="77"/>
      <c r="J22" s="77"/>
      <c r="K22" s="77">
        <f t="shared" si="1"/>
        <v>0</v>
      </c>
      <c r="L22" s="77"/>
      <c r="M22" s="77"/>
      <c r="N22" s="85"/>
      <c r="O22" s="41" t="s">
        <v>18</v>
      </c>
      <c r="P22" s="41" t="s">
        <v>18</v>
      </c>
      <c r="Q22" s="47">
        <v>0.75</v>
      </c>
      <c r="R22" s="43" t="s">
        <v>106</v>
      </c>
      <c r="S22" s="81"/>
      <c r="T22" s="78"/>
      <c r="U22" s="41" t="e">
        <f>+L21-(L21*Q21)</f>
        <v>#N/A</v>
      </c>
      <c r="V22" s="77"/>
      <c r="W22" s="77"/>
      <c r="X22" s="77"/>
      <c r="Y22" s="48"/>
    </row>
    <row r="23" spans="1:25" s="31" customFormat="1" ht="61.5" customHeight="1" x14ac:dyDescent="0.25">
      <c r="A23" s="85"/>
      <c r="B23" s="133"/>
      <c r="C23" s="80"/>
      <c r="D23" s="69"/>
      <c r="E23" s="80"/>
      <c r="F23" s="80"/>
      <c r="G23" s="69"/>
      <c r="H23" s="69"/>
      <c r="I23" s="69"/>
      <c r="J23" s="69"/>
      <c r="K23" s="69">
        <f t="shared" si="1"/>
        <v>0</v>
      </c>
      <c r="L23" s="69"/>
      <c r="M23" s="69"/>
      <c r="N23" s="85"/>
      <c r="O23" s="41" t="s">
        <v>18</v>
      </c>
      <c r="P23" s="41" t="s">
        <v>18</v>
      </c>
      <c r="Q23" s="47">
        <v>0.75</v>
      </c>
      <c r="R23" s="43" t="s">
        <v>107</v>
      </c>
      <c r="S23" s="81"/>
      <c r="T23" s="78"/>
      <c r="U23" s="41" t="e">
        <f>+L21-(L21*Q23)</f>
        <v>#N/A</v>
      </c>
      <c r="V23" s="69"/>
      <c r="W23" s="69"/>
      <c r="X23" s="69"/>
      <c r="Y23" s="48"/>
    </row>
    <row r="24" spans="1:25" s="31" customFormat="1" x14ac:dyDescent="0.25">
      <c r="A24" s="106" t="s">
        <v>139</v>
      </c>
      <c r="B24" s="99" t="s">
        <v>156</v>
      </c>
      <c r="C24" s="71" t="s">
        <v>108</v>
      </c>
      <c r="D24" s="68" t="s">
        <v>60</v>
      </c>
      <c r="E24" s="71" t="s">
        <v>109</v>
      </c>
      <c r="F24" s="71" t="s">
        <v>110</v>
      </c>
      <c r="G24" s="68" t="s">
        <v>26</v>
      </c>
      <c r="H24" s="75" t="e">
        <f>+VLOOKUP(G24,'[3]Tabla de valoración'!$A$4:$B$7,2,0)</f>
        <v>#N/A</v>
      </c>
      <c r="I24" s="68" t="s">
        <v>29</v>
      </c>
      <c r="J24" s="75" t="e">
        <f>+VLOOKUP('[4]Mapa de riesgos estadistica'!I37,'[3]Tabla de valoración'!$A$12:$B$15,2,0)</f>
        <v>#N/A</v>
      </c>
      <c r="K24" s="75" t="e">
        <f t="shared" si="1"/>
        <v>#N/A</v>
      </c>
      <c r="L24" s="75" t="e">
        <f>+AVERAGE(K24:K27)</f>
        <v>#N/A</v>
      </c>
      <c r="M24" s="68" t="s">
        <v>29</v>
      </c>
      <c r="N24" s="106" t="str">
        <f>+A24</f>
        <v>A3.R 012</v>
      </c>
      <c r="O24" s="41" t="s">
        <v>18</v>
      </c>
      <c r="P24" s="41" t="s">
        <v>18</v>
      </c>
      <c r="Q24" s="47">
        <v>0.75</v>
      </c>
      <c r="R24" s="43" t="s">
        <v>111</v>
      </c>
      <c r="S24" s="68" t="s">
        <v>61</v>
      </c>
      <c r="T24" s="73" t="s">
        <v>112</v>
      </c>
      <c r="U24" s="41" t="str">
        <f>IFERROR(L24-(L24*Q24),"")</f>
        <v/>
      </c>
      <c r="V24" s="68" t="e">
        <f>+AVERAGE(U24:U27)</f>
        <v>#DIV/0!</v>
      </c>
      <c r="W24" s="68" t="s">
        <v>43</v>
      </c>
      <c r="X24" s="68" t="s">
        <v>52</v>
      </c>
      <c r="Y24" s="48"/>
    </row>
    <row r="25" spans="1:25" s="31" customFormat="1" ht="59.25" customHeight="1" x14ac:dyDescent="0.25">
      <c r="A25" s="107"/>
      <c r="B25" s="132"/>
      <c r="C25" s="109"/>
      <c r="D25" s="77"/>
      <c r="E25" s="72"/>
      <c r="F25" s="72"/>
      <c r="G25" s="69"/>
      <c r="H25" s="76"/>
      <c r="I25" s="69"/>
      <c r="J25" s="76"/>
      <c r="K25" s="76"/>
      <c r="L25" s="83"/>
      <c r="M25" s="77"/>
      <c r="N25" s="107"/>
      <c r="O25" s="41" t="s">
        <v>18</v>
      </c>
      <c r="P25" s="41" t="s">
        <v>19</v>
      </c>
      <c r="Q25" s="47">
        <v>0.5</v>
      </c>
      <c r="R25" s="28" t="s">
        <v>113</v>
      </c>
      <c r="S25" s="77"/>
      <c r="T25" s="104"/>
      <c r="U25" s="41" t="str">
        <f>IFERROR(L24-(L24*Q25),"")</f>
        <v/>
      </c>
      <c r="V25" s="77"/>
      <c r="W25" s="77"/>
      <c r="X25" s="77"/>
      <c r="Y25" s="48"/>
    </row>
    <row r="26" spans="1:25" s="31" customFormat="1" ht="31.5" x14ac:dyDescent="0.25">
      <c r="A26" s="107"/>
      <c r="B26" s="132"/>
      <c r="C26" s="109"/>
      <c r="D26" s="77"/>
      <c r="E26" s="71" t="s">
        <v>90</v>
      </c>
      <c r="F26" s="71" t="s">
        <v>114</v>
      </c>
      <c r="G26" s="68" t="s">
        <v>25</v>
      </c>
      <c r="H26" s="75" t="e">
        <f>+VLOOKUP(G26,'[3]Tabla de valoración'!$A$4:$B$7,2,0)</f>
        <v>#N/A</v>
      </c>
      <c r="I26" s="68" t="s">
        <v>39</v>
      </c>
      <c r="J26" s="75" t="e">
        <f>+VLOOKUP('[4]Mapa de riesgos estadistica'!I39,'[3]Tabla de valoración'!$A$12:$B$15,2,0)</f>
        <v>#N/A</v>
      </c>
      <c r="K26" s="75" t="e">
        <f t="shared" si="1"/>
        <v>#N/A</v>
      </c>
      <c r="L26" s="83"/>
      <c r="M26" s="77"/>
      <c r="N26" s="107"/>
      <c r="O26" s="41" t="s">
        <v>18</v>
      </c>
      <c r="P26" s="41" t="s">
        <v>18</v>
      </c>
      <c r="Q26" s="47">
        <v>0.75</v>
      </c>
      <c r="R26" s="28" t="s">
        <v>115</v>
      </c>
      <c r="S26" s="77"/>
      <c r="T26" s="104"/>
      <c r="U26" s="41" t="str">
        <f>IFERROR(L24-(L24*Q26),"")</f>
        <v/>
      </c>
      <c r="V26" s="77"/>
      <c r="W26" s="77"/>
      <c r="X26" s="77"/>
      <c r="Y26" s="48"/>
    </row>
    <row r="27" spans="1:25" s="31" customFormat="1" x14ac:dyDescent="0.25">
      <c r="A27" s="108"/>
      <c r="B27" s="133"/>
      <c r="C27" s="72"/>
      <c r="D27" s="69"/>
      <c r="E27" s="72"/>
      <c r="F27" s="72"/>
      <c r="G27" s="69"/>
      <c r="H27" s="76"/>
      <c r="I27" s="69"/>
      <c r="J27" s="76"/>
      <c r="K27" s="76"/>
      <c r="L27" s="76"/>
      <c r="M27" s="69"/>
      <c r="N27" s="108"/>
      <c r="O27" s="41" t="s">
        <v>18</v>
      </c>
      <c r="P27" s="41" t="s">
        <v>18</v>
      </c>
      <c r="Q27" s="47">
        <v>0.75</v>
      </c>
      <c r="R27" s="28" t="s">
        <v>116</v>
      </c>
      <c r="S27" s="69"/>
      <c r="T27" s="74"/>
      <c r="U27" s="41" t="str">
        <f>IFERROR(L24-(L24*Q27),"")</f>
        <v/>
      </c>
      <c r="V27" s="69"/>
      <c r="W27" s="69"/>
      <c r="X27" s="69"/>
      <c r="Y27" s="48"/>
    </row>
    <row r="28" spans="1:25" s="31" customFormat="1" ht="59.25" customHeight="1" x14ac:dyDescent="0.25">
      <c r="A28" s="79" t="s">
        <v>140</v>
      </c>
      <c r="B28" s="70" t="s">
        <v>157</v>
      </c>
      <c r="C28" s="80" t="s">
        <v>66</v>
      </c>
      <c r="D28" s="81" t="s">
        <v>60</v>
      </c>
      <c r="E28" s="43" t="s">
        <v>67</v>
      </c>
      <c r="F28" s="28" t="s">
        <v>68</v>
      </c>
      <c r="G28" s="41" t="s">
        <v>26</v>
      </c>
      <c r="H28" s="42" t="e">
        <f>+VLOOKUP(G28,'[3]Tabla de valoración'!$A$4:$B$7,2,0)</f>
        <v>#N/A</v>
      </c>
      <c r="I28" s="41" t="s">
        <v>29</v>
      </c>
      <c r="J28" s="42" t="e">
        <f>+VLOOKUP('[5]Mapa de riesgo SIAU'!I48,'[3]Tabla de valoración'!$A$12:$B$15,2,0)</f>
        <v>#REF!</v>
      </c>
      <c r="K28" s="42" t="e">
        <f t="shared" ref="K28:K30" si="2">+H28*J28</f>
        <v>#N/A</v>
      </c>
      <c r="L28" s="75" t="e">
        <f>+AVERAGE(K28:K30)</f>
        <v>#N/A</v>
      </c>
      <c r="M28" s="68" t="s">
        <v>29</v>
      </c>
      <c r="N28" s="79" t="str">
        <f>+A28</f>
        <v>A3.R 013</v>
      </c>
      <c r="O28" s="41" t="s">
        <v>18</v>
      </c>
      <c r="P28" s="41" t="s">
        <v>18</v>
      </c>
      <c r="Q28" s="45">
        <v>0.75</v>
      </c>
      <c r="R28" s="40" t="s">
        <v>69</v>
      </c>
      <c r="S28" s="81" t="s">
        <v>61</v>
      </c>
      <c r="T28" s="115" t="s">
        <v>70</v>
      </c>
      <c r="U28" s="46" t="str">
        <f t="shared" ref="U28:U29" si="3">IFERROR(K28-(K28*Q28),"")</f>
        <v/>
      </c>
      <c r="V28" s="68" t="e">
        <f>+AVERAGE(U28:U30)</f>
        <v>#DIV/0!</v>
      </c>
      <c r="W28" s="110" t="s">
        <v>43</v>
      </c>
      <c r="X28" s="113" t="s">
        <v>133</v>
      </c>
      <c r="Y28" s="48"/>
    </row>
    <row r="29" spans="1:25" s="31" customFormat="1" ht="34.5" customHeight="1" x14ac:dyDescent="0.25">
      <c r="A29" s="79"/>
      <c r="B29" s="70"/>
      <c r="C29" s="80"/>
      <c r="D29" s="81"/>
      <c r="E29" s="28" t="s">
        <v>71</v>
      </c>
      <c r="F29" s="28" t="s">
        <v>72</v>
      </c>
      <c r="G29" s="41" t="s">
        <v>26</v>
      </c>
      <c r="H29" s="42" t="e">
        <f>+VLOOKUP(G29,'[3]Tabla de valoración'!$A$4:$B$7,2,0)</f>
        <v>#N/A</v>
      </c>
      <c r="I29" s="41" t="s">
        <v>29</v>
      </c>
      <c r="J29" s="42" t="e">
        <f>+VLOOKUP('[5]Mapa de riesgo SIAU'!I49,'[3]Tabla de valoración'!$A$12:$B$15,2,0)</f>
        <v>#REF!</v>
      </c>
      <c r="K29" s="42" t="e">
        <f t="shared" si="2"/>
        <v>#N/A</v>
      </c>
      <c r="L29" s="83"/>
      <c r="M29" s="77"/>
      <c r="N29" s="79"/>
      <c r="O29" s="84" t="s">
        <v>18</v>
      </c>
      <c r="P29" s="84" t="s">
        <v>18</v>
      </c>
      <c r="Q29" s="84">
        <v>0.75</v>
      </c>
      <c r="R29" s="80" t="s">
        <v>73</v>
      </c>
      <c r="S29" s="81"/>
      <c r="T29" s="116"/>
      <c r="U29" s="116" t="str">
        <f t="shared" si="3"/>
        <v/>
      </c>
      <c r="V29" s="77"/>
      <c r="W29" s="111"/>
      <c r="X29" s="114"/>
      <c r="Y29" s="48"/>
    </row>
    <row r="30" spans="1:25" s="31" customFormat="1" ht="31.5" x14ac:dyDescent="0.25">
      <c r="A30" s="79"/>
      <c r="B30" s="70"/>
      <c r="C30" s="80"/>
      <c r="D30" s="81"/>
      <c r="E30" s="28" t="s">
        <v>74</v>
      </c>
      <c r="F30" s="28" t="s">
        <v>75</v>
      </c>
      <c r="G30" s="41" t="s">
        <v>25</v>
      </c>
      <c r="H30" s="42" t="e">
        <f>+VLOOKUP(G30,'[3]Tabla de valoración'!$A$4:$B$7,2,0)</f>
        <v>#N/A</v>
      </c>
      <c r="I30" s="41" t="s">
        <v>29</v>
      </c>
      <c r="J30" s="42" t="e">
        <f>+VLOOKUP('[5]Mapa de riesgo SIAU'!I50,'[3]Tabla de valoración'!$A$12:$B$15,2,0)</f>
        <v>#REF!</v>
      </c>
      <c r="K30" s="42" t="e">
        <f t="shared" si="2"/>
        <v>#N/A</v>
      </c>
      <c r="L30" s="76"/>
      <c r="M30" s="69"/>
      <c r="N30" s="79"/>
      <c r="O30" s="84"/>
      <c r="P30" s="84"/>
      <c r="Q30" s="84"/>
      <c r="R30" s="80"/>
      <c r="S30" s="81"/>
      <c r="T30" s="116"/>
      <c r="U30" s="116"/>
      <c r="V30" s="69"/>
      <c r="W30" s="112"/>
      <c r="X30" s="114"/>
      <c r="Y30" s="48"/>
    </row>
    <row r="31" spans="1:25" s="124" customFormat="1" ht="15.75" hidden="1" customHeight="1" x14ac:dyDescent="0.25">
      <c r="D31" s="127"/>
      <c r="G31" s="124" t="s">
        <v>26</v>
      </c>
      <c r="I31" s="124" t="s">
        <v>29</v>
      </c>
      <c r="M31" s="125"/>
      <c r="W31" s="126"/>
      <c r="X31" s="125"/>
    </row>
    <row r="32" spans="1:25" s="124" customFormat="1" ht="15.75" hidden="1" customHeight="1" x14ac:dyDescent="0.25">
      <c r="D32" s="124" t="s">
        <v>63</v>
      </c>
      <c r="G32" s="124" t="s">
        <v>25</v>
      </c>
      <c r="I32" s="124" t="s">
        <v>39</v>
      </c>
      <c r="M32" s="127"/>
      <c r="O32" s="124" t="s">
        <v>18</v>
      </c>
      <c r="P32" s="124" t="s">
        <v>18</v>
      </c>
      <c r="X32" s="125"/>
    </row>
    <row r="33" spans="1:25" s="124" customFormat="1" ht="15.75" hidden="1" customHeight="1" x14ac:dyDescent="0.25">
      <c r="D33" s="124" t="s">
        <v>20</v>
      </c>
      <c r="O33" s="124" t="s">
        <v>19</v>
      </c>
      <c r="P33" s="124" t="s">
        <v>19</v>
      </c>
      <c r="X33" s="127"/>
    </row>
    <row r="34" spans="1:25" hidden="1" x14ac:dyDescent="0.25">
      <c r="D34" s="32" t="s">
        <v>57</v>
      </c>
      <c r="N34" s="32"/>
      <c r="O34" s="32"/>
      <c r="P34" s="32"/>
      <c r="Q34" s="32"/>
      <c r="R34" s="32"/>
      <c r="S34" s="32"/>
      <c r="T34" s="32"/>
      <c r="U34" s="32"/>
      <c r="V34" s="32"/>
      <c r="W34" s="32"/>
      <c r="X34" s="32"/>
    </row>
    <row r="35" spans="1:25" hidden="1" x14ac:dyDescent="0.25">
      <c r="D35" s="32" t="s">
        <v>58</v>
      </c>
      <c r="N35" s="32"/>
      <c r="O35" s="32"/>
      <c r="P35" s="32"/>
      <c r="Q35" s="32"/>
      <c r="R35" s="32"/>
      <c r="S35" s="32"/>
      <c r="T35" s="32"/>
      <c r="U35" s="32"/>
      <c r="V35" s="32"/>
      <c r="W35" s="32"/>
      <c r="X35" s="32"/>
    </row>
    <row r="36" spans="1:25" hidden="1" x14ac:dyDescent="0.25">
      <c r="D36" s="32" t="s">
        <v>59</v>
      </c>
      <c r="N36" s="32"/>
      <c r="O36" s="32"/>
      <c r="P36" s="32"/>
      <c r="Q36" s="32"/>
      <c r="R36" s="32"/>
      <c r="S36" s="32"/>
      <c r="T36" s="32"/>
      <c r="U36" s="32"/>
      <c r="V36" s="32"/>
      <c r="W36" s="32"/>
      <c r="X36" s="32"/>
    </row>
    <row r="37" spans="1:25" s="31" customFormat="1" ht="59.25" customHeight="1" x14ac:dyDescent="0.25">
      <c r="A37" s="79"/>
      <c r="B37" s="99" t="s">
        <v>158</v>
      </c>
      <c r="C37" s="80" t="s">
        <v>159</v>
      </c>
      <c r="D37" s="81" t="s">
        <v>60</v>
      </c>
      <c r="E37" s="43" t="s">
        <v>160</v>
      </c>
      <c r="F37" s="28" t="s">
        <v>102</v>
      </c>
      <c r="G37" s="41" t="s">
        <v>26</v>
      </c>
      <c r="H37" s="42" t="e">
        <f>+VLOOKUP(G37,'[3]Tabla de valoración'!$A$4:$B$7,2,0)</f>
        <v>#N/A</v>
      </c>
      <c r="I37" s="41" t="s">
        <v>29</v>
      </c>
      <c r="J37" s="42" t="e">
        <f>+VLOOKUP('[5]Mapa de riesgo SIAU'!I57,'[3]Tabla de valoración'!$A$12:$B$15,2,0)</f>
        <v>#REF!</v>
      </c>
      <c r="K37" s="42" t="e">
        <f t="shared" ref="K37:K39" si="4">+H37*J37</f>
        <v>#N/A</v>
      </c>
      <c r="L37" s="75" t="e">
        <f>+AVERAGE(K37:K39)</f>
        <v>#N/A</v>
      </c>
      <c r="M37" s="68" t="s">
        <v>29</v>
      </c>
      <c r="N37" s="79">
        <f>+A37</f>
        <v>0</v>
      </c>
      <c r="O37" s="41" t="s">
        <v>18</v>
      </c>
      <c r="P37" s="41" t="s">
        <v>18</v>
      </c>
      <c r="Q37" s="45">
        <v>0.75</v>
      </c>
      <c r="R37" s="40" t="s">
        <v>162</v>
      </c>
      <c r="S37" s="81" t="s">
        <v>61</v>
      </c>
      <c r="T37" s="115" t="s">
        <v>70</v>
      </c>
      <c r="U37" s="46" t="str">
        <f t="shared" ref="U37:U38" si="5">IFERROR(K37-(K37*Q37),"")</f>
        <v/>
      </c>
      <c r="V37" s="68" t="e">
        <f>+AVERAGE(U37:U39)</f>
        <v>#DIV/0!</v>
      </c>
      <c r="W37" s="110" t="s">
        <v>43</v>
      </c>
      <c r="X37" s="68" t="s">
        <v>51</v>
      </c>
      <c r="Y37" s="48"/>
    </row>
    <row r="38" spans="1:25" s="31" customFormat="1" ht="73.5" customHeight="1" x14ac:dyDescent="0.25">
      <c r="A38" s="79"/>
      <c r="B38" s="132"/>
      <c r="C38" s="80"/>
      <c r="D38" s="81"/>
      <c r="E38" s="28" t="s">
        <v>161</v>
      </c>
      <c r="F38" s="80" t="s">
        <v>105</v>
      </c>
      <c r="G38" s="41" t="s">
        <v>26</v>
      </c>
      <c r="H38" s="42" t="e">
        <f>+VLOOKUP(G38,'[3]Tabla de valoración'!$A$4:$B$7,2,0)</f>
        <v>#N/A</v>
      </c>
      <c r="I38" s="41" t="s">
        <v>29</v>
      </c>
      <c r="J38" s="42" t="e">
        <f>+VLOOKUP('[5]Mapa de riesgo SIAU'!I58,'[3]Tabla de valoración'!$A$12:$B$15,2,0)</f>
        <v>#REF!</v>
      </c>
      <c r="K38" s="42" t="e">
        <f t="shared" si="4"/>
        <v>#N/A</v>
      </c>
      <c r="L38" s="83"/>
      <c r="M38" s="77"/>
      <c r="N38" s="79"/>
      <c r="O38" s="84" t="s">
        <v>18</v>
      </c>
      <c r="P38" s="84" t="s">
        <v>18</v>
      </c>
      <c r="Q38" s="84">
        <v>0.75</v>
      </c>
      <c r="R38" s="80" t="s">
        <v>163</v>
      </c>
      <c r="S38" s="81"/>
      <c r="T38" s="116"/>
      <c r="U38" s="116" t="str">
        <f t="shared" si="5"/>
        <v/>
      </c>
      <c r="V38" s="77"/>
      <c r="W38" s="111"/>
      <c r="X38" s="77"/>
      <c r="Y38" s="48"/>
    </row>
    <row r="39" spans="1:25" s="31" customFormat="1" ht="31.5" x14ac:dyDescent="0.25">
      <c r="A39" s="79"/>
      <c r="B39" s="133"/>
      <c r="C39" s="80"/>
      <c r="D39" s="81"/>
      <c r="E39" s="28" t="s">
        <v>74</v>
      </c>
      <c r="F39" s="80"/>
      <c r="G39" s="41" t="s">
        <v>25</v>
      </c>
      <c r="H39" s="42" t="e">
        <f>+VLOOKUP(G39,'[3]Tabla de valoración'!$A$4:$B$7,2,0)</f>
        <v>#N/A</v>
      </c>
      <c r="I39" s="41" t="s">
        <v>29</v>
      </c>
      <c r="J39" s="42" t="e">
        <f>+VLOOKUP('[5]Mapa de riesgo SIAU'!I59,'[3]Tabla de valoración'!$A$12:$B$15,2,0)</f>
        <v>#REF!</v>
      </c>
      <c r="K39" s="42" t="e">
        <f t="shared" si="4"/>
        <v>#N/A</v>
      </c>
      <c r="L39" s="76"/>
      <c r="M39" s="69"/>
      <c r="N39" s="79"/>
      <c r="O39" s="84"/>
      <c r="P39" s="84"/>
      <c r="Q39" s="84"/>
      <c r="R39" s="80"/>
      <c r="S39" s="81"/>
      <c r="T39" s="116"/>
      <c r="U39" s="116"/>
      <c r="V39" s="69"/>
      <c r="W39" s="112"/>
      <c r="X39" s="69"/>
      <c r="Y39" s="48"/>
    </row>
    <row r="40" spans="1:25" x14ac:dyDescent="0.25">
      <c r="N40" s="32"/>
      <c r="O40" s="32"/>
      <c r="P40" s="32"/>
      <c r="Q40" s="32"/>
      <c r="R40" s="32"/>
      <c r="S40" s="32"/>
      <c r="T40" s="32"/>
      <c r="U40" s="32"/>
      <c r="V40" s="32"/>
      <c r="W40" s="32"/>
      <c r="X40" s="32"/>
    </row>
    <row r="41" spans="1:25" x14ac:dyDescent="0.25">
      <c r="N41" s="32"/>
      <c r="O41" s="32"/>
      <c r="P41" s="32"/>
      <c r="Q41" s="32"/>
      <c r="R41" s="32"/>
      <c r="S41" s="32"/>
      <c r="T41" s="32"/>
      <c r="U41" s="32"/>
      <c r="V41" s="32"/>
      <c r="W41" s="32"/>
      <c r="X41" s="32"/>
    </row>
    <row r="42" spans="1:25" x14ac:dyDescent="0.25">
      <c r="N42" s="32"/>
      <c r="O42" s="32"/>
      <c r="P42" s="32"/>
      <c r="Q42" s="32"/>
      <c r="R42" s="32"/>
      <c r="S42" s="32"/>
      <c r="T42" s="32"/>
      <c r="U42" s="32"/>
      <c r="V42" s="32"/>
      <c r="W42" s="32"/>
      <c r="X42" s="32"/>
    </row>
    <row r="43" spans="1:25" x14ac:dyDescent="0.25">
      <c r="N43" s="32"/>
      <c r="O43" s="32"/>
      <c r="P43" s="32"/>
      <c r="Q43" s="32"/>
      <c r="R43" s="32"/>
      <c r="S43" s="32"/>
      <c r="T43" s="32"/>
      <c r="U43" s="32"/>
      <c r="V43" s="32"/>
      <c r="W43" s="32"/>
      <c r="X43" s="32"/>
    </row>
    <row r="44" spans="1:25" x14ac:dyDescent="0.25">
      <c r="N44" s="32"/>
      <c r="O44" s="32"/>
      <c r="P44" s="32"/>
      <c r="Q44" s="32"/>
      <c r="R44" s="32"/>
      <c r="S44" s="32"/>
      <c r="T44" s="32"/>
      <c r="U44" s="32"/>
      <c r="V44" s="32"/>
      <c r="W44" s="32"/>
      <c r="X44" s="32"/>
    </row>
    <row r="45" spans="1:25" x14ac:dyDescent="0.25">
      <c r="N45" s="32"/>
      <c r="O45" s="32"/>
      <c r="P45" s="32"/>
      <c r="Q45" s="32"/>
      <c r="R45" s="32"/>
      <c r="S45" s="32"/>
      <c r="T45" s="32"/>
      <c r="U45" s="32"/>
      <c r="V45" s="32"/>
      <c r="W45" s="32"/>
      <c r="X45" s="32"/>
    </row>
    <row r="46" spans="1:25" x14ac:dyDescent="0.25">
      <c r="N46" s="32"/>
      <c r="O46" s="32"/>
      <c r="P46" s="32"/>
      <c r="Q46" s="32"/>
      <c r="R46" s="32"/>
      <c r="S46" s="32"/>
      <c r="T46" s="32"/>
      <c r="U46" s="32"/>
      <c r="V46" s="32"/>
      <c r="W46" s="32"/>
      <c r="X46" s="32"/>
    </row>
    <row r="47" spans="1:25" x14ac:dyDescent="0.25">
      <c r="N47" s="32"/>
      <c r="O47" s="32"/>
      <c r="P47" s="32"/>
      <c r="Q47" s="32"/>
      <c r="R47" s="32"/>
      <c r="S47" s="32"/>
      <c r="T47" s="32"/>
      <c r="U47" s="32"/>
      <c r="V47" s="32"/>
      <c r="W47" s="32"/>
      <c r="X47" s="32"/>
    </row>
    <row r="48" spans="1:25" x14ac:dyDescent="0.25">
      <c r="N48" s="32"/>
      <c r="O48" s="32"/>
      <c r="P48" s="32"/>
      <c r="Q48" s="32"/>
      <c r="R48" s="32"/>
      <c r="S48" s="32"/>
      <c r="T48" s="32"/>
      <c r="U48" s="32"/>
      <c r="V48" s="32"/>
      <c r="W48" s="32"/>
      <c r="X48" s="32"/>
    </row>
    <row r="49" s="32" customFormat="1" x14ac:dyDescent="0.25"/>
    <row r="50" s="32" customFormat="1" x14ac:dyDescent="0.25"/>
    <row r="51" s="32" customFormat="1" x14ac:dyDescent="0.25"/>
    <row r="52" s="32" customFormat="1" x14ac:dyDescent="0.25"/>
    <row r="53" s="32" customFormat="1" x14ac:dyDescent="0.25"/>
    <row r="54" s="32" customFormat="1" x14ac:dyDescent="0.25"/>
    <row r="55" s="32" customFormat="1" x14ac:dyDescent="0.25"/>
    <row r="56" s="32" customFormat="1" x14ac:dyDescent="0.25"/>
    <row r="57" s="32" customFormat="1" x14ac:dyDescent="0.25"/>
    <row r="58" s="32" customFormat="1" x14ac:dyDescent="0.25"/>
    <row r="59" s="32" customFormat="1" x14ac:dyDescent="0.25"/>
    <row r="60" s="32" customFormat="1" x14ac:dyDescent="0.25"/>
    <row r="61" s="32" customFormat="1" x14ac:dyDescent="0.25"/>
    <row r="62" s="32" customFormat="1" x14ac:dyDescent="0.25"/>
    <row r="63" s="32" customFormat="1" x14ac:dyDescent="0.25"/>
    <row r="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sheetData>
  <mergeCells count="191">
    <mergeCell ref="X37:X39"/>
    <mergeCell ref="O38:O39"/>
    <mergeCell ref="P38:P39"/>
    <mergeCell ref="Q38:Q39"/>
    <mergeCell ref="R38:R39"/>
    <mergeCell ref="U38:U39"/>
    <mergeCell ref="F38:F39"/>
    <mergeCell ref="T28:T30"/>
    <mergeCell ref="O29:O30"/>
    <mergeCell ref="P29:P30"/>
    <mergeCell ref="Q29:Q30"/>
    <mergeCell ref="R29:R30"/>
    <mergeCell ref="V28:V30"/>
    <mergeCell ref="U29:U30"/>
    <mergeCell ref="X28:X30"/>
    <mergeCell ref="N37:N39"/>
    <mergeCell ref="S37:S39"/>
    <mergeCell ref="A37:A39"/>
    <mergeCell ref="B37:B39"/>
    <mergeCell ref="C37:C39"/>
    <mergeCell ref="D37:D39"/>
    <mergeCell ref="L37:L39"/>
    <mergeCell ref="M37:M39"/>
    <mergeCell ref="W28:W30"/>
    <mergeCell ref="A28:A30"/>
    <mergeCell ref="B28:B30"/>
    <mergeCell ref="C28:C30"/>
    <mergeCell ref="D28:D30"/>
    <mergeCell ref="L28:L30"/>
    <mergeCell ref="M28:M30"/>
    <mergeCell ref="N28:N30"/>
    <mergeCell ref="S28:S30"/>
    <mergeCell ref="T37:T39"/>
    <mergeCell ref="V37:V39"/>
    <mergeCell ref="W37:W39"/>
    <mergeCell ref="A24:A27"/>
    <mergeCell ref="B24:B27"/>
    <mergeCell ref="C24:C27"/>
    <mergeCell ref="D24:D27"/>
    <mergeCell ref="E24:E25"/>
    <mergeCell ref="F24:F25"/>
    <mergeCell ref="G24:G25"/>
    <mergeCell ref="H24:H25"/>
    <mergeCell ref="I24:I25"/>
    <mergeCell ref="X24:X27"/>
    <mergeCell ref="E26:E27"/>
    <mergeCell ref="F26:F27"/>
    <mergeCell ref="G26:G27"/>
    <mergeCell ref="H26:H27"/>
    <mergeCell ref="I26:I27"/>
    <mergeCell ref="J26:J27"/>
    <mergeCell ref="K26:K27"/>
    <mergeCell ref="J24:J25"/>
    <mergeCell ref="K24:K25"/>
    <mergeCell ref="L24:L27"/>
    <mergeCell ref="M24:M27"/>
    <mergeCell ref="N24:N27"/>
    <mergeCell ref="S24:S27"/>
    <mergeCell ref="T24:T27"/>
    <mergeCell ref="V24:V27"/>
    <mergeCell ref="W24:W27"/>
    <mergeCell ref="K21:K23"/>
    <mergeCell ref="L21:L23"/>
    <mergeCell ref="M21:M23"/>
    <mergeCell ref="N21:N23"/>
    <mergeCell ref="S21:S23"/>
    <mergeCell ref="T21:T23"/>
    <mergeCell ref="V21:V23"/>
    <mergeCell ref="W21:W23"/>
    <mergeCell ref="X21:X23"/>
    <mergeCell ref="A21:A23"/>
    <mergeCell ref="B21:B23"/>
    <mergeCell ref="C21:C23"/>
    <mergeCell ref="D21:D23"/>
    <mergeCell ref="E21:E23"/>
    <mergeCell ref="G21:G23"/>
    <mergeCell ref="H21:H23"/>
    <mergeCell ref="I21:I23"/>
    <mergeCell ref="J21:J23"/>
    <mergeCell ref="F22:F23"/>
    <mergeCell ref="V17:V20"/>
    <mergeCell ref="W17:W20"/>
    <mergeCell ref="X17:X20"/>
    <mergeCell ref="E18:E20"/>
    <mergeCell ref="G18:G20"/>
    <mergeCell ref="H18:H20"/>
    <mergeCell ref="I18:I20"/>
    <mergeCell ref="J18:J20"/>
    <mergeCell ref="K18:K20"/>
    <mergeCell ref="O19:O20"/>
    <mergeCell ref="P19:P20"/>
    <mergeCell ref="Q19:Q20"/>
    <mergeCell ref="R19:R20"/>
    <mergeCell ref="A17:A20"/>
    <mergeCell ref="B17:B20"/>
    <mergeCell ref="C17:C20"/>
    <mergeCell ref="D17:D20"/>
    <mergeCell ref="L17:L20"/>
    <mergeCell ref="M17:M20"/>
    <mergeCell ref="N17:N20"/>
    <mergeCell ref="S17:S20"/>
    <mergeCell ref="T17:T20"/>
    <mergeCell ref="A14:A16"/>
    <mergeCell ref="B14:B16"/>
    <mergeCell ref="C14:C16"/>
    <mergeCell ref="D14:D16"/>
    <mergeCell ref="E14:E15"/>
    <mergeCell ref="F14:F15"/>
    <mergeCell ref="G14:G15"/>
    <mergeCell ref="H14:H15"/>
    <mergeCell ref="I14:I15"/>
    <mergeCell ref="J14:J15"/>
    <mergeCell ref="K14:K15"/>
    <mergeCell ref="L14:L16"/>
    <mergeCell ref="M14:M16"/>
    <mergeCell ref="N14:N16"/>
    <mergeCell ref="S14:S16"/>
    <mergeCell ref="T14:T16"/>
    <mergeCell ref="V14:V16"/>
    <mergeCell ref="W14:W16"/>
    <mergeCell ref="X14:X16"/>
    <mergeCell ref="C5:D5"/>
    <mergeCell ref="F5:M5"/>
    <mergeCell ref="A6:M6"/>
    <mergeCell ref="N6:X6"/>
    <mergeCell ref="A1:A4"/>
    <mergeCell ref="B1:G2"/>
    <mergeCell ref="N1:N4"/>
    <mergeCell ref="O1:T2"/>
    <mergeCell ref="B3:G3"/>
    <mergeCell ref="O3:T3"/>
    <mergeCell ref="B4:G4"/>
    <mergeCell ref="O4:T4"/>
    <mergeCell ref="W3:AA3"/>
    <mergeCell ref="W4:AA4"/>
    <mergeCell ref="S5:X5"/>
    <mergeCell ref="O5:Q5"/>
    <mergeCell ref="S7:S8"/>
    <mergeCell ref="T7:T8"/>
    <mergeCell ref="U7:W7"/>
    <mergeCell ref="X7:X8"/>
    <mergeCell ref="G7:M7"/>
    <mergeCell ref="N7:N8"/>
    <mergeCell ref="O7:O8"/>
    <mergeCell ref="P7:P8"/>
    <mergeCell ref="Q7:Q8"/>
    <mergeCell ref="R7:R8"/>
    <mergeCell ref="A7:A8"/>
    <mergeCell ref="B7:B8"/>
    <mergeCell ref="C7:C8"/>
    <mergeCell ref="D7:D8"/>
    <mergeCell ref="E7:E8"/>
    <mergeCell ref="F7:F8"/>
    <mergeCell ref="A9:A11"/>
    <mergeCell ref="B9:B11"/>
    <mergeCell ref="C9:C11"/>
    <mergeCell ref="D9:D11"/>
    <mergeCell ref="E9:E11"/>
    <mergeCell ref="F9:F11"/>
    <mergeCell ref="G9:G11"/>
    <mergeCell ref="H9:H11"/>
    <mergeCell ref="S9:S11"/>
    <mergeCell ref="T9:T11"/>
    <mergeCell ref="X9:X11"/>
    <mergeCell ref="A12:A13"/>
    <mergeCell ref="B12:B13"/>
    <mergeCell ref="C12:C13"/>
    <mergeCell ref="D12:D13"/>
    <mergeCell ref="F12:F13"/>
    <mergeCell ref="I9:I11"/>
    <mergeCell ref="J9:J11"/>
    <mergeCell ref="K9:K11"/>
    <mergeCell ref="L9:L11"/>
    <mergeCell ref="M9:M11"/>
    <mergeCell ref="N9:N11"/>
    <mergeCell ref="W12:W13"/>
    <mergeCell ref="X12:X13"/>
    <mergeCell ref="M12:M13"/>
    <mergeCell ref="N12:N13"/>
    <mergeCell ref="S12:S13"/>
    <mergeCell ref="T12:T13"/>
    <mergeCell ref="V12:V13"/>
    <mergeCell ref="L12:L13"/>
    <mergeCell ref="I1:M1"/>
    <mergeCell ref="I2:M2"/>
    <mergeCell ref="I3:M3"/>
    <mergeCell ref="I4:M4"/>
    <mergeCell ref="W1:AA1"/>
    <mergeCell ref="W2:AA2"/>
    <mergeCell ref="V9:V11"/>
    <mergeCell ref="W9:W11"/>
  </mergeCells>
  <conditionalFormatting sqref="H16:H27 G28:H30 G9:G27 H9:H14">
    <cfRule type="containsText" dxfId="82" priority="162" operator="containsText" text="Baja">
      <formula>NOT(ISERROR(SEARCH("Baja",G9)))</formula>
    </cfRule>
    <cfRule type="containsText" dxfId="81" priority="163" operator="containsText" text="Media">
      <formula>NOT(ISERROR(SEARCH("Media",G9)))</formula>
    </cfRule>
    <cfRule type="containsText" dxfId="80" priority="164" operator="containsText" text="Alta">
      <formula>NOT(ISERROR(SEARCH("Alta",G9)))</formula>
    </cfRule>
  </conditionalFormatting>
  <conditionalFormatting sqref="I9:I30">
    <cfRule type="containsText" dxfId="79" priority="156" operator="containsText" text="Catastrófico">
      <formula>NOT(ISERROR(SEARCH("Catastrófico",I9)))</formula>
    </cfRule>
    <cfRule type="containsText" dxfId="78" priority="157" operator="containsText" text="Moderado">
      <formula>NOT(ISERROR(SEARCH("Moderado",I9)))</formula>
    </cfRule>
    <cfRule type="containsText" dxfId="77" priority="158" operator="containsText" text="Leve">
      <formula>NOT(ISERROR(SEARCH("Leve",I9)))</formula>
    </cfRule>
  </conditionalFormatting>
  <conditionalFormatting sqref="K16:K18 L17:M17 L21 K21:K24 M21:M24 L24 K26 K9:L9 W9:W13 M31:M32 K14:M14 I9:J27">
    <cfRule type="containsText" dxfId="76" priority="160" operator="containsText" text="Medio">
      <formula>NOT(ISERROR(SEARCH("Medio",I9)))</formula>
    </cfRule>
    <cfRule type="containsText" dxfId="75" priority="161" operator="containsText" text="Alto">
      <formula>NOT(ISERROR(SEARCH("Alto",I9)))</formula>
    </cfRule>
  </conditionalFormatting>
  <conditionalFormatting sqref="L17:M17 M21:M24 L21 K21:K24 K16:K18 L24 K26 W9:W13 K9:L9 M31:M32 K14:M14 I9:J27">
    <cfRule type="containsText" dxfId="74" priority="159" operator="containsText" text="Bajo">
      <formula>NOT(ISERROR(SEARCH("Bajo",I9)))</formula>
    </cfRule>
  </conditionalFormatting>
  <conditionalFormatting sqref="I28:L30">
    <cfRule type="containsText" dxfId="73" priority="100" operator="containsText" text="Bajo">
      <formula>NOT(ISERROR(SEARCH("Bajo",I28)))</formula>
    </cfRule>
  </conditionalFormatting>
  <conditionalFormatting sqref="I28:L30">
    <cfRule type="containsText" dxfId="72" priority="101" operator="containsText" text="Medio">
      <formula>NOT(ISERROR(SEARCH("Medio",I28)))</formula>
    </cfRule>
    <cfRule type="containsText" dxfId="71" priority="102" operator="containsText" text="Alto">
      <formula>NOT(ISERROR(SEARCH("Alto",I28)))</formula>
    </cfRule>
  </conditionalFormatting>
  <conditionalFormatting sqref="M9:M13 K12:L13">
    <cfRule type="containsText" dxfId="70" priority="194" operator="containsText" text="Medio">
      <formula>NOT(ISERROR(SEARCH("Medio",K9)))</formula>
    </cfRule>
    <cfRule type="containsText" dxfId="69" priority="195" operator="containsText" text="Alto">
      <formula>NOT(ISERROR(SEARCH("Alto",K9)))</formula>
    </cfRule>
  </conditionalFormatting>
  <conditionalFormatting sqref="L21 I21:K23">
    <cfRule type="containsText" dxfId="68" priority="128" operator="containsText" text="Baja">
      <formula>NOT(ISERROR(SEARCH("Baja",I21)))</formula>
    </cfRule>
    <cfRule type="containsText" dxfId="67" priority="129" operator="containsText" text="Media">
      <formula>NOT(ISERROR(SEARCH("Media",I21)))</formula>
    </cfRule>
    <cfRule type="containsText" dxfId="66" priority="130" operator="containsText" text="Alta">
      <formula>NOT(ISERROR(SEARCH("Alta",I21)))</formula>
    </cfRule>
  </conditionalFormatting>
  <conditionalFormatting sqref="L21 J21:K23">
    <cfRule type="containsText" dxfId="65" priority="131" operator="containsText" text="Catastrófico">
      <formula>NOT(ISERROR(SEARCH("Catastrófico",J21)))</formula>
    </cfRule>
    <cfRule type="containsText" dxfId="64" priority="132" operator="containsText" text="Moderado">
      <formula>NOT(ISERROR(SEARCH("Moderado",J21)))</formula>
    </cfRule>
    <cfRule type="containsText" dxfId="63" priority="133" operator="containsText" text="Leve">
      <formula>NOT(ISERROR(SEARCH("Leve",J21)))</formula>
    </cfRule>
  </conditionalFormatting>
  <conditionalFormatting sqref="M9:M13 K12:L13">
    <cfRule type="containsText" dxfId="62" priority="193" operator="containsText" text="Bajo">
      <formula>NOT(ISERROR(SEARCH("Bajo",K9)))</formula>
    </cfRule>
  </conditionalFormatting>
  <conditionalFormatting sqref="M9:M13">
    <cfRule type="containsText" dxfId="61" priority="186" operator="containsText" text="Importante">
      <formula>NOT(ISERROR(SEARCH("Importante",M9)))</formula>
    </cfRule>
    <cfRule type="containsText" dxfId="60" priority="187" operator="containsText" text="Moderada">
      <formula>NOT(ISERROR(SEARCH("Moderada",M9)))</formula>
    </cfRule>
    <cfRule type="containsText" dxfId="59" priority="188" operator="containsText" text="Tolerable">
      <formula>NOT(ISERROR(SEARCH("Tolerable",M9)))</formula>
    </cfRule>
    <cfRule type="containsText" dxfId="58" priority="189" operator="containsText" text="Aceptable">
      <formula>NOT(ISERROR(SEARCH("Aceptable",M9)))</formula>
    </cfRule>
  </conditionalFormatting>
  <conditionalFormatting sqref="M9:M13">
    <cfRule type="containsText" dxfId="57" priority="168" operator="containsText" text="Importante">
      <formula>NOT(ISERROR(SEARCH("Importante",M9)))</formula>
    </cfRule>
  </conditionalFormatting>
  <conditionalFormatting sqref="M9:M13">
    <cfRule type="containsText" dxfId="56" priority="185" operator="containsText" text="Inaceptable">
      <formula>NOT(ISERROR(SEARCH("Inaceptable",M9)))</formula>
    </cfRule>
  </conditionalFormatting>
  <conditionalFormatting sqref="M9:M13">
    <cfRule type="containsText" dxfId="55" priority="183" operator="containsText" text="Moderado">
      <formula>NOT(ISERROR(SEARCH("Moderado",M9)))</formula>
    </cfRule>
    <cfRule type="containsText" dxfId="54" priority="184" operator="containsText" text="Importante">
      <formula>NOT(ISERROR(SEARCH("Importante",M9)))</formula>
    </cfRule>
  </conditionalFormatting>
  <conditionalFormatting sqref="M17 M21:M24 M31:M32 M14">
    <cfRule type="containsText" dxfId="53" priority="155" operator="containsText" text="Aceptable">
      <formula>NOT(ISERROR(SEARCH("Aceptable",M14)))</formula>
    </cfRule>
  </conditionalFormatting>
  <conditionalFormatting sqref="M17 M21:M24 M31:M32 M14">
    <cfRule type="containsText" dxfId="52" priority="149" operator="containsText" text="Moderado">
      <formula>NOT(ISERROR(SEARCH("Moderado",M14)))</formula>
    </cfRule>
    <cfRule type="containsText" dxfId="51" priority="150" operator="containsText" text="Importante">
      <formula>NOT(ISERROR(SEARCH("Importante",M14)))</formula>
    </cfRule>
    <cfRule type="containsText" dxfId="50" priority="151" operator="containsText" text="Inaceptable">
      <formula>NOT(ISERROR(SEARCH("Inaceptable",M14)))</formula>
    </cfRule>
    <cfRule type="containsText" dxfId="49" priority="152" operator="containsText" text="Importante">
      <formula>NOT(ISERROR(SEARCH("Importante",M14)))</formula>
    </cfRule>
    <cfRule type="containsText" dxfId="48" priority="153" operator="containsText" text="Moderada">
      <formula>NOT(ISERROR(SEARCH("Moderada",M14)))</formula>
    </cfRule>
    <cfRule type="containsText" dxfId="47" priority="154" operator="containsText" text="Tolerable">
      <formula>NOT(ISERROR(SEARCH("Tolerable",M14)))</formula>
    </cfRule>
  </conditionalFormatting>
  <conditionalFormatting sqref="M28 W14:W28">
    <cfRule type="containsText" dxfId="46" priority="122" operator="containsText" text="Bajo">
      <formula>NOT(ISERROR(SEARCH("Bajo",M14)))</formula>
    </cfRule>
  </conditionalFormatting>
  <conditionalFormatting sqref="M28">
    <cfRule type="containsText" dxfId="45" priority="112" operator="containsText" text="Moderado">
      <formula>NOT(ISERROR(SEARCH("Moderado",M28)))</formula>
    </cfRule>
    <cfRule type="containsText" dxfId="44" priority="113" operator="containsText" text="Importante">
      <formula>NOT(ISERROR(SEARCH("Importante",M28)))</formula>
    </cfRule>
    <cfRule type="containsText" dxfId="43" priority="114" operator="containsText" text="Inaceptable">
      <formula>NOT(ISERROR(SEARCH("Inaceptable",M28)))</formula>
    </cfRule>
    <cfRule type="containsText" dxfId="42" priority="115" operator="containsText" text="Importante">
      <formula>NOT(ISERROR(SEARCH("Importante",M28)))</formula>
    </cfRule>
    <cfRule type="containsText" dxfId="41" priority="116" operator="containsText" text="Moderada">
      <formula>NOT(ISERROR(SEARCH("Moderada",M28)))</formula>
    </cfRule>
    <cfRule type="containsText" dxfId="40" priority="117" operator="containsText" text="Tolerable">
      <formula>NOT(ISERROR(SEARCH("Tolerable",M28)))</formula>
    </cfRule>
    <cfRule type="containsText" dxfId="39" priority="118" operator="containsText" text="Aceptable">
      <formula>NOT(ISERROR(SEARCH("Aceptable",M28)))</formula>
    </cfRule>
  </conditionalFormatting>
  <conditionalFormatting sqref="W9:W13">
    <cfRule type="containsText" dxfId="38" priority="177" operator="containsText" text="Tolerable">
      <formula>NOT(ISERROR(SEARCH("Tolerable",W9)))</formula>
    </cfRule>
    <cfRule type="containsText" dxfId="37" priority="178" operator="containsText" text="Inaceptable">
      <formula>NOT(ISERROR(SEARCH("Inaceptable",W9)))</formula>
    </cfRule>
    <cfRule type="containsText" dxfId="36" priority="179" operator="containsText" text="Importante">
      <formula>NOT(ISERROR(SEARCH("Importante",W9)))</formula>
    </cfRule>
    <cfRule type="containsText" dxfId="35" priority="180" operator="containsText" text="Moderado">
      <formula>NOT(ISERROR(SEARCH("Moderado",W9)))</formula>
    </cfRule>
    <cfRule type="containsText" dxfId="34" priority="181" operator="containsText" text="Torerable">
      <formula>NOT(ISERROR(SEARCH("Torerable",W9)))</formula>
    </cfRule>
    <cfRule type="containsText" dxfId="33" priority="182" operator="containsText" text="Aceptable">
      <formula>NOT(ISERROR(SEARCH("Aceptable",W9)))</formula>
    </cfRule>
  </conditionalFormatting>
  <conditionalFormatting sqref="W14:W28 M28">
    <cfRule type="containsText" dxfId="32" priority="123" operator="containsText" text="Medio">
      <formula>NOT(ISERROR(SEARCH("Medio",M14)))</formula>
    </cfRule>
    <cfRule type="containsText" dxfId="31" priority="124" operator="containsText" text="Alto">
      <formula>NOT(ISERROR(SEARCH("Alto",M14)))</formula>
    </cfRule>
  </conditionalFormatting>
  <conditionalFormatting sqref="W14:W28">
    <cfRule type="containsText" dxfId="30" priority="106" operator="containsText" text="Tolerable">
      <formula>NOT(ISERROR(SEARCH("Tolerable",W14)))</formula>
    </cfRule>
    <cfRule type="containsText" dxfId="29" priority="107" operator="containsText" text="Inaceptable">
      <formula>NOT(ISERROR(SEARCH("Inaceptable",W14)))</formula>
    </cfRule>
    <cfRule type="containsText" dxfId="28" priority="108" operator="containsText" text="Importante">
      <formula>NOT(ISERROR(SEARCH("Importante",W14)))</formula>
    </cfRule>
    <cfRule type="containsText" dxfId="27" priority="109" operator="containsText" text="Moderado">
      <formula>NOT(ISERROR(SEARCH("Moderado",W14)))</formula>
    </cfRule>
    <cfRule type="containsText" dxfId="26" priority="110" operator="containsText" text="Torerable">
      <formula>NOT(ISERROR(SEARCH("Torerable",W14)))</formula>
    </cfRule>
    <cfRule type="containsText" dxfId="25" priority="111" operator="containsText" text="Aceptable">
      <formula>NOT(ISERROR(SEARCH("Aceptable",W14)))</formula>
    </cfRule>
  </conditionalFormatting>
  <conditionalFormatting sqref="G37:H39">
    <cfRule type="containsText" dxfId="24" priority="23" operator="containsText" text="Baja">
      <formula>NOT(ISERROR(SEARCH("Baja",G37)))</formula>
    </cfRule>
    <cfRule type="containsText" dxfId="23" priority="24" operator="containsText" text="Media">
      <formula>NOT(ISERROR(SEARCH("Media",G37)))</formula>
    </cfRule>
    <cfRule type="containsText" dxfId="22" priority="25" operator="containsText" text="Alta">
      <formula>NOT(ISERROR(SEARCH("Alta",G37)))</formula>
    </cfRule>
  </conditionalFormatting>
  <conditionalFormatting sqref="I37:I39">
    <cfRule type="containsText" dxfId="21" priority="20" operator="containsText" text="Catastrófico">
      <formula>NOT(ISERROR(SEARCH("Catastrófico",I37)))</formula>
    </cfRule>
    <cfRule type="containsText" dxfId="20" priority="21" operator="containsText" text="Moderado">
      <formula>NOT(ISERROR(SEARCH("Moderado",I37)))</formula>
    </cfRule>
    <cfRule type="containsText" dxfId="19" priority="22" operator="containsText" text="Leve">
      <formula>NOT(ISERROR(SEARCH("Leve",I37)))</formula>
    </cfRule>
  </conditionalFormatting>
  <conditionalFormatting sqref="I37:L39">
    <cfRule type="containsText" dxfId="18" priority="1" operator="containsText" text="Bajo">
      <formula>NOT(ISERROR(SEARCH("Bajo",I37)))</formula>
    </cfRule>
  </conditionalFormatting>
  <conditionalFormatting sqref="I37:L39">
    <cfRule type="containsText" dxfId="17" priority="2" operator="containsText" text="Medio">
      <formula>NOT(ISERROR(SEARCH("Medio",I37)))</formula>
    </cfRule>
    <cfRule type="containsText" dxfId="16" priority="3" operator="containsText" text="Alto">
      <formula>NOT(ISERROR(SEARCH("Alto",I37)))</formula>
    </cfRule>
  </conditionalFormatting>
  <conditionalFormatting sqref="M37 W37">
    <cfRule type="containsText" dxfId="15" priority="17" operator="containsText" text="Bajo">
      <formula>NOT(ISERROR(SEARCH("Bajo",M37)))</formula>
    </cfRule>
  </conditionalFormatting>
  <conditionalFormatting sqref="M37">
    <cfRule type="containsText" dxfId="14" priority="10" operator="containsText" text="Moderado">
      <formula>NOT(ISERROR(SEARCH("Moderado",M37)))</formula>
    </cfRule>
    <cfRule type="containsText" dxfId="13" priority="11" operator="containsText" text="Importante">
      <formula>NOT(ISERROR(SEARCH("Importante",M37)))</formula>
    </cfRule>
    <cfRule type="containsText" dxfId="12" priority="12" operator="containsText" text="Inaceptable">
      <formula>NOT(ISERROR(SEARCH("Inaceptable",M37)))</formula>
    </cfRule>
    <cfRule type="containsText" dxfId="11" priority="13" operator="containsText" text="Importante">
      <formula>NOT(ISERROR(SEARCH("Importante",M37)))</formula>
    </cfRule>
    <cfRule type="containsText" dxfId="10" priority="14" operator="containsText" text="Moderada">
      <formula>NOT(ISERROR(SEARCH("Moderada",M37)))</formula>
    </cfRule>
    <cfRule type="containsText" dxfId="9" priority="15" operator="containsText" text="Tolerable">
      <formula>NOT(ISERROR(SEARCH("Tolerable",M37)))</formula>
    </cfRule>
    <cfRule type="containsText" dxfId="8" priority="16" operator="containsText" text="Aceptable">
      <formula>NOT(ISERROR(SEARCH("Aceptable",M37)))</formula>
    </cfRule>
  </conditionalFormatting>
  <conditionalFormatting sqref="W37 M37">
    <cfRule type="containsText" dxfId="7" priority="18" operator="containsText" text="Medio">
      <formula>NOT(ISERROR(SEARCH("Medio",M37)))</formula>
    </cfRule>
    <cfRule type="containsText" dxfId="6" priority="19" operator="containsText" text="Alto">
      <formula>NOT(ISERROR(SEARCH("Alto",M37)))</formula>
    </cfRule>
  </conditionalFormatting>
  <conditionalFormatting sqref="W37">
    <cfRule type="containsText" dxfId="5" priority="4" operator="containsText" text="Tolerable">
      <formula>NOT(ISERROR(SEARCH("Tolerable",W37)))</formula>
    </cfRule>
    <cfRule type="containsText" dxfId="4" priority="5" operator="containsText" text="Inaceptable">
      <formula>NOT(ISERROR(SEARCH("Inaceptable",W37)))</formula>
    </cfRule>
    <cfRule type="containsText" dxfId="3" priority="6" operator="containsText" text="Importante">
      <formula>NOT(ISERROR(SEARCH("Importante",W37)))</formula>
    </cfRule>
    <cfRule type="containsText" dxfId="2" priority="7" operator="containsText" text="Moderado">
      <formula>NOT(ISERROR(SEARCH("Moderado",W37)))</formula>
    </cfRule>
    <cfRule type="containsText" dxfId="1" priority="8" operator="containsText" text="Torerable">
      <formula>NOT(ISERROR(SEARCH("Torerable",W37)))</formula>
    </cfRule>
    <cfRule type="containsText" dxfId="0" priority="9" operator="containsText" text="Aceptable">
      <formula>NOT(ISERROR(SEARCH("Aceptable",W37)))</formula>
    </cfRule>
  </conditionalFormatting>
  <dataValidations count="16">
    <dataValidation type="list" allowBlank="1" showInputMessage="1" showErrorMessage="1" sqref="O28:O30 P14:P27 O37:O39" xr:uid="{DFDB10B3-EE29-45F8-A4A6-8C52F8F2A9B0}">
      <formula1>$P$24:$P$25</formula1>
    </dataValidation>
    <dataValidation type="list" allowBlank="1" showInputMessage="1" showErrorMessage="1" sqref="X31:X33 X14:X16 X37:X39" xr:uid="{72BA7D9D-6EE9-4827-83E4-E65990916268}">
      <formula1>$X$21:$X$25</formula1>
    </dataValidation>
    <dataValidation type="list" allowBlank="1" showInputMessage="1" showErrorMessage="1" sqref="I28:I30 I37:I39" xr:uid="{481AA135-EBB4-4ED3-9496-6B70762630CF}">
      <formula1>$J$22:$J$24</formula1>
    </dataValidation>
    <dataValidation type="list" allowBlank="1" showInputMessage="1" showErrorMessage="1" sqref="G28:G30 G37:G39" xr:uid="{D253E369-957D-4F7E-BA4A-7C8B1D9264D6}">
      <formula1>$H$22:$H$24</formula1>
    </dataValidation>
    <dataValidation type="list" allowBlank="1" showInputMessage="1" showErrorMessage="1" sqref="P28:P30 P37:P39" xr:uid="{2C479DD8-C831-4BAC-B741-1ABBBA09F19F}">
      <formula1>$Q$24:$Q$25</formula1>
    </dataValidation>
    <dataValidation type="list" allowBlank="1" showInputMessage="1" showErrorMessage="1" sqref="O9:O13" xr:uid="{EBAF37A6-992F-4E9E-AF4E-A7B0B26A3B03}">
      <formula1>$O$32:$O$33</formula1>
    </dataValidation>
    <dataValidation type="list" allowBlank="1" showInputMessage="1" showErrorMessage="1" sqref="P9:P13" xr:uid="{73D95CC6-CA6F-477E-9B0E-CB4000A42E58}">
      <formula1>$P$32:$P$33</formula1>
    </dataValidation>
    <dataValidation type="list" allowBlank="1" showInputMessage="1" showErrorMessage="1" sqref="D9:D13" xr:uid="{ED00F760-1B32-4DE3-BE07-047EE4AD1F07}">
      <formula1>$D$31:$D$36</formula1>
    </dataValidation>
    <dataValidation type="list" allowBlank="1" showInputMessage="1" showErrorMessage="1" sqref="D28:D31 D37:D39" xr:uid="{7B56F7AE-8BCC-4A7C-B3E4-2B830D5BDD75}">
      <formula1>$E$23:$E$27</formula1>
    </dataValidation>
    <dataValidation type="list" allowBlank="1" showInputMessage="1" showErrorMessage="1" sqref="G9:G13" xr:uid="{DC24BD11-B1DB-430F-9FAB-F1B45B6FF382}">
      <formula1>$G$27:$G$32</formula1>
    </dataValidation>
    <dataValidation type="list" allowBlank="1" showInputMessage="1" showErrorMessage="1" sqref="I9:I13" xr:uid="{677A4E52-3101-4346-BAB4-7620169BA66D}">
      <formula1>$I$27:$I$32</formula1>
    </dataValidation>
    <dataValidation type="list" allowBlank="1" showInputMessage="1" showErrorMessage="1" sqref="X9:X13" xr:uid="{EF33E9E8-B7E0-4223-9CF5-D26C15239714}">
      <formula1>$X$26:$X$33</formula1>
    </dataValidation>
    <dataValidation type="list" allowBlank="1" showInputMessage="1" showErrorMessage="1" sqref="O14:O27" xr:uid="{70C4D815-0774-420C-878F-B992EAF8EA77}">
      <formula1>$O$24:$O$25</formula1>
    </dataValidation>
    <dataValidation type="list" allowBlank="1" showInputMessage="1" showErrorMessage="1" sqref="I14:I27" xr:uid="{DA8F1378-9294-4CC9-95AF-021435D4CDB1}">
      <formula1>$I$22:$I$24</formula1>
    </dataValidation>
    <dataValidation type="list" allowBlank="1" showInputMessage="1" showErrorMessage="1" sqref="G14:G27" xr:uid="{E853AB5A-8B8D-41C3-B65E-C3A0B6B67931}">
      <formula1>$G$22:$G$24</formula1>
    </dataValidation>
    <dataValidation type="list" allowBlank="1" showInputMessage="1" showErrorMessage="1" sqref="D14:D23" xr:uid="{32BA0E8A-B8FC-4F85-83AE-57891B231EFE}">
      <formula1>$D$23:$D$32</formula1>
    </dataValidation>
  </dataValidations>
  <hyperlinks>
    <hyperlink ref="I8" location="'Estructura de Riesgos FP'!F3" display="Impacto" xr:uid="{C069759D-0DFE-4ABF-BA20-B8EB7BD4FA47}"/>
    <hyperlink ref="G8" location="'Estructura de Riesgos FP'!E3" display="Probabilidad" xr:uid="{18215FFC-F311-4B5C-A202-31BD8C09E541}"/>
  </hyperlinks>
  <pageMargins left="0.7" right="0.7" top="0.75" bottom="0.75" header="0.3" footer="0.3"/>
  <pageSetup scale="42" orientation="portrait" r:id="rId1"/>
  <colBreaks count="1" manualBreakCount="1">
    <brk id="1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F4FBA-1153-4B9E-9DB9-5B8259FEBF02}">
  <dimension ref="C2:D11"/>
  <sheetViews>
    <sheetView topLeftCell="A8" workbookViewId="0">
      <selection activeCell="C11" sqref="C11:D11"/>
    </sheetView>
  </sheetViews>
  <sheetFormatPr baseColWidth="10" defaultRowHeight="15" x14ac:dyDescent="0.25"/>
  <cols>
    <col min="3" max="3" width="37.42578125" customWidth="1"/>
    <col min="4" max="4" width="49" customWidth="1"/>
  </cols>
  <sheetData>
    <row r="2" spans="3:4" ht="15.75" thickBot="1" x14ac:dyDescent="0.3"/>
    <row r="3" spans="3:4" ht="16.5" thickBot="1" x14ac:dyDescent="0.3">
      <c r="C3" s="117" t="s">
        <v>142</v>
      </c>
      <c r="D3" s="118" t="s">
        <v>143</v>
      </c>
    </row>
    <row r="4" spans="3:4" ht="15.75" x14ac:dyDescent="0.25">
      <c r="C4" s="122" t="s">
        <v>144</v>
      </c>
      <c r="D4" s="119"/>
    </row>
    <row r="5" spans="3:4" ht="111" thickBot="1" x14ac:dyDescent="0.3">
      <c r="C5" s="123"/>
      <c r="D5" s="120" t="s">
        <v>145</v>
      </c>
    </row>
    <row r="6" spans="3:4" ht="142.5" thickBot="1" x14ac:dyDescent="0.3">
      <c r="C6" s="121" t="s">
        <v>144</v>
      </c>
      <c r="D6" s="120" t="s">
        <v>146</v>
      </c>
    </row>
    <row r="7" spans="3:4" ht="50.25" customHeight="1" x14ac:dyDescent="0.25">
      <c r="C7" s="128"/>
      <c r="D7" s="129" t="s">
        <v>148</v>
      </c>
    </row>
    <row r="8" spans="3:4" ht="68.25" customHeight="1" thickBot="1" x14ac:dyDescent="0.3">
      <c r="C8" s="130" t="s">
        <v>147</v>
      </c>
      <c r="D8" s="131"/>
    </row>
    <row r="9" spans="3:4" ht="69.75" customHeight="1" x14ac:dyDescent="0.25">
      <c r="C9" s="128"/>
      <c r="D9" s="129" t="s">
        <v>149</v>
      </c>
    </row>
    <row r="10" spans="3:4" ht="58.5" customHeight="1" thickBot="1" x14ac:dyDescent="0.3">
      <c r="C10" s="130" t="s">
        <v>147</v>
      </c>
      <c r="D10" s="131"/>
    </row>
    <row r="11" spans="3:4" ht="76.5" customHeight="1" thickBot="1" x14ac:dyDescent="0.3">
      <c r="C11" s="130" t="s">
        <v>150</v>
      </c>
      <c r="D11" s="134" t="s">
        <v>151</v>
      </c>
    </row>
  </sheetData>
  <mergeCells count="3">
    <mergeCell ref="C4:C5"/>
    <mergeCell ref="D7:D8"/>
    <mergeCell ref="D9:D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Tabla de valoración</vt:lpstr>
      <vt:lpstr>INFORMACIÓN-SIAU</vt:lpstr>
      <vt:lpstr>Hoja1</vt:lpstr>
      <vt:lpstr>'INFORMACIÓN-SIAU'!Área_de_impresión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Estadistica</cp:lastModifiedBy>
  <cp:lastPrinted>2020-02-12T16:40:37Z</cp:lastPrinted>
  <dcterms:created xsi:type="dcterms:W3CDTF">2018-09-28T16:14:14Z</dcterms:created>
  <dcterms:modified xsi:type="dcterms:W3CDTF">2024-01-26T22:27:56Z</dcterms:modified>
</cp:coreProperties>
</file>